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artivalre.sharepoint.com/sites/ArtivalResearch/Documentos compartidos/General/7_Proyectos/1_Proyectos en ejecución/UNICEF Prospects/5. Policy analysis/Products per country/3. Uganda/"/>
    </mc:Choice>
  </mc:AlternateContent>
  <xr:revisionPtr revIDLastSave="509" documentId="8_{72D25B06-757C-4C32-A126-1AB2CF1FE139}" xr6:coauthVersionLast="47" xr6:coauthVersionMax="47" xr10:uidLastSave="{26E2E4F2-C922-45E9-85AA-004A80FE53F9}"/>
  <bookViews>
    <workbookView xWindow="-98" yWindow="-98" windowWidth="21795" windowHeight="13695" tabRatio="711" activeTab="3" xr2:uid="{00000000-000D-0000-FFFF-FFFF00000000}"/>
  </bookViews>
  <sheets>
    <sheet name="Tab 1 Budget summary" sheetId="1" r:id="rId1"/>
    <sheet name="Tab 2 Programme Portfolio" sheetId="2" r:id="rId2"/>
    <sheet name="Tab 3  Revised Policy Matrix" sheetId="3" r:id="rId3"/>
    <sheet name="Tab3b Policy Progress" sheetId="11" r:id="rId4"/>
    <sheet name="Graphs" sheetId="12" state="hidden" r:id="rId5"/>
    <sheet name="Tab 4 Risk Assessment" sheetId="5" r:id="rId6"/>
    <sheet name="Tab 5 Multi-annual targets-" sheetId="4" r:id="rId7"/>
    <sheet name="Lists2" sheetId="8" state="hidden" r:id="rId8"/>
    <sheet name="Symbols" sheetId="10" state="hidden" r:id="rId9"/>
    <sheet name="Lists" sheetId="6" state="hidden" r:id="rId10"/>
  </sheets>
  <definedNames>
    <definedName name="_xlnm._FilterDatabase" localSheetId="1" hidden="1">'Tab 2 Programme Portfolio'!$A$1:$U$57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ZmxFIGO6aQNql19nMGgXcdFN2X7lpyPdGhY2XImtgl8="/>
    </ext>
  </extLst>
</workbook>
</file>

<file path=xl/calcChain.xml><?xml version="1.0" encoding="utf-8"?>
<calcChain xmlns="http://schemas.openxmlformats.org/spreadsheetml/2006/main">
  <c r="E11" i="12" l="1"/>
  <c r="D11" i="12"/>
  <c r="H11" i="12" s="1"/>
  <c r="C11" i="12"/>
  <c r="G11" i="12" s="1"/>
  <c r="B11" i="12"/>
  <c r="F11" i="12" s="1"/>
  <c r="E10" i="12"/>
  <c r="I10" i="12" s="1"/>
  <c r="D10" i="12"/>
  <c r="H10" i="12" s="1"/>
  <c r="C10" i="12"/>
  <c r="G10" i="12" s="1"/>
  <c r="B10" i="12"/>
  <c r="F10" i="12" s="1"/>
  <c r="E9" i="12"/>
  <c r="I9" i="12" s="1"/>
  <c r="D9" i="12"/>
  <c r="H9" i="12" s="1"/>
  <c r="C9" i="12"/>
  <c r="G9" i="12" s="1"/>
  <c r="B9" i="12"/>
  <c r="F9" i="12" s="1"/>
  <c r="E8" i="12"/>
  <c r="I8" i="12" s="1"/>
  <c r="D8" i="12"/>
  <c r="H8" i="12" s="1"/>
  <c r="C8" i="12"/>
  <c r="G8" i="12" s="1"/>
  <c r="B8" i="12"/>
  <c r="F8" i="12" s="1"/>
  <c r="E7" i="12"/>
  <c r="I7" i="12" s="1"/>
  <c r="D7" i="12"/>
  <c r="H7" i="12" s="1"/>
  <c r="C7" i="12"/>
  <c r="G7" i="12" s="1"/>
  <c r="B7" i="12"/>
  <c r="F7" i="12" s="1"/>
  <c r="E6" i="12"/>
  <c r="I6" i="12" s="1"/>
  <c r="D6" i="12"/>
  <c r="H6" i="12" s="1"/>
  <c r="C6" i="12"/>
  <c r="G6" i="12" s="1"/>
  <c r="B6" i="12"/>
  <c r="F6" i="12" s="1"/>
  <c r="E5" i="12"/>
  <c r="I5" i="12" s="1"/>
  <c r="D5" i="12"/>
  <c r="H5" i="12" s="1"/>
  <c r="C5" i="12"/>
  <c r="G5" i="12" s="1"/>
  <c r="B5" i="12"/>
  <c r="F5" i="12" s="1"/>
  <c r="E4" i="12"/>
  <c r="I4" i="12" s="1"/>
  <c r="D4" i="12"/>
  <c r="H4" i="12" s="1"/>
  <c r="C4" i="12"/>
  <c r="G4" i="12" s="1"/>
  <c r="B4" i="12"/>
  <c r="F4" i="12" s="1"/>
  <c r="E3" i="12"/>
  <c r="I3" i="12" s="1"/>
  <c r="D3" i="12"/>
  <c r="H3" i="12" s="1"/>
  <c r="C3" i="12"/>
  <c r="G3" i="12" s="1"/>
  <c r="B3" i="12"/>
  <c r="F3" i="12" s="1"/>
  <c r="I11" i="12"/>
  <c r="C338" i="4"/>
  <c r="C335" i="4"/>
  <c r="C329" i="4"/>
  <c r="C323" i="4"/>
  <c r="C317" i="4"/>
  <c r="C311" i="4"/>
  <c r="C295" i="4"/>
  <c r="C280" i="4"/>
  <c r="C273" i="4"/>
  <c r="C266" i="4"/>
  <c r="C260" i="4"/>
  <c r="C254" i="4"/>
  <c r="C248" i="4"/>
  <c r="C241" i="4"/>
  <c r="C222" i="4"/>
  <c r="C215" i="4"/>
  <c r="C182" i="4"/>
  <c r="C57" i="4"/>
  <c r="C53" i="4"/>
  <c r="C43" i="4"/>
  <c r="C32" i="4"/>
  <c r="C30" i="4"/>
  <c r="C26" i="4" s="1"/>
  <c r="C24" i="4"/>
  <c r="C20" i="4"/>
  <c r="C15" i="4"/>
  <c r="C11" i="4"/>
  <c r="C5" i="4"/>
  <c r="E67" i="2"/>
  <c r="M56" i="2"/>
  <c r="M55" i="2"/>
  <c r="M54" i="2"/>
  <c r="M53" i="2"/>
  <c r="M52" i="2"/>
  <c r="M51" i="2"/>
  <c r="M50" i="2"/>
  <c r="M49" i="2"/>
  <c r="M48" i="2"/>
  <c r="M47" i="2"/>
  <c r="M46" i="2"/>
  <c r="L45" i="2"/>
  <c r="K45" i="2"/>
  <c r="J45" i="2"/>
  <c r="I45" i="2"/>
  <c r="H45" i="2"/>
  <c r="M45" i="2" s="1"/>
  <c r="M44" i="2"/>
  <c r="M43" i="2"/>
  <c r="M42" i="2"/>
  <c r="M41" i="2"/>
  <c r="M40" i="2"/>
  <c r="M39" i="2"/>
  <c r="M38" i="2"/>
  <c r="M37" i="2"/>
  <c r="M36" i="2"/>
  <c r="M35" i="2"/>
  <c r="M34" i="2"/>
  <c r="M33" i="2"/>
  <c r="M32" i="2"/>
  <c r="L31" i="2"/>
  <c r="K31" i="2"/>
  <c r="J31" i="2"/>
  <c r="I31" i="2"/>
  <c r="H31" i="2"/>
  <c r="M31" i="2" s="1"/>
  <c r="M30" i="2"/>
  <c r="M29" i="2"/>
  <c r="M28" i="2"/>
  <c r="M27" i="2"/>
  <c r="M26" i="2"/>
  <c r="M25" i="2"/>
  <c r="M23" i="2"/>
  <c r="M22" i="2"/>
  <c r="M21" i="2"/>
  <c r="M20" i="2"/>
  <c r="M19" i="2"/>
  <c r="L18" i="2"/>
  <c r="K18" i="2"/>
  <c r="J18" i="2"/>
  <c r="J57" i="2" s="1"/>
  <c r="B64" i="2" s="1"/>
  <c r="C17" i="1" s="1"/>
  <c r="C7" i="1" s="1"/>
  <c r="I18" i="2"/>
  <c r="H18" i="2"/>
  <c r="M18" i="2" s="1"/>
  <c r="M17" i="2"/>
  <c r="M16" i="2"/>
  <c r="M15" i="2"/>
  <c r="M14" i="2"/>
  <c r="M13" i="2"/>
  <c r="M12" i="2"/>
  <c r="M11" i="2"/>
  <c r="M10" i="2"/>
  <c r="M9" i="2"/>
  <c r="M8" i="2"/>
  <c r="M7" i="2"/>
  <c r="M6" i="2"/>
  <c r="M5" i="2"/>
  <c r="M2" i="2" s="1"/>
  <c r="M3" i="2"/>
  <c r="L2" i="2"/>
  <c r="L57" i="2" s="1"/>
  <c r="B66" i="2" s="1"/>
  <c r="C19" i="1" s="1"/>
  <c r="C9" i="1" s="1"/>
  <c r="K2" i="2"/>
  <c r="K57" i="2" s="1"/>
  <c r="J2" i="2"/>
  <c r="I2" i="2"/>
  <c r="I57" i="2" s="1"/>
  <c r="B62" i="2" s="1"/>
  <c r="H2" i="2"/>
  <c r="H57" i="2" s="1"/>
  <c r="B63" i="2" s="1"/>
  <c r="C16" i="1" s="1"/>
  <c r="F37" i="1"/>
  <c r="F30" i="1"/>
  <c r="F19" i="1"/>
  <c r="F18" i="1"/>
  <c r="F8" i="1" s="1"/>
  <c r="F17" i="1"/>
  <c r="F7" i="1" s="1"/>
  <c r="F16" i="1"/>
  <c r="F6" i="1" s="1"/>
  <c r="F5" i="1"/>
  <c r="F10" i="1" s="1"/>
  <c r="B67" i="2" l="1"/>
  <c r="C15" i="1"/>
  <c r="C18" i="1"/>
  <c r="C8" i="1" s="1"/>
  <c r="B65" i="2"/>
  <c r="M57" i="2"/>
  <c r="C35" i="1"/>
  <c r="C37" i="1" s="1"/>
  <c r="C26" i="1"/>
  <c r="F20" i="1"/>
  <c r="C6" i="1" l="1"/>
  <c r="C25" i="1"/>
  <c r="C30" i="1" s="1"/>
  <c r="C20" i="1"/>
  <c r="C5" i="1" l="1"/>
  <c r="C1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
  </authors>
  <commentList>
    <comment ref="G3" authorId="0" shapeId="0" xr:uid="{098A2DB7-8BBA-4827-B504-3D3CC2ED78A9}">
      <text>
        <r>
          <rPr>
            <b/>
            <sz val="9"/>
            <color indexed="81"/>
            <rFont val="Tahoma"/>
            <family val="2"/>
          </rPr>
          <t>Administrator:</t>
        </r>
        <r>
          <rPr>
            <sz val="9"/>
            <color indexed="81"/>
            <rFont val="Tahoma"/>
            <family val="2"/>
          </rPr>
          <t xml:space="preserve">
World Bank removed from this intervention as the intervention overlaps with intervention1.13</t>
        </r>
      </text>
    </comment>
    <comment ref="C5" authorId="0" shapeId="0" xr:uid="{07D56750-FA7F-4F43-94A3-3940A2B5A818}">
      <text>
        <r>
          <rPr>
            <b/>
            <sz val="9"/>
            <color indexed="81"/>
            <rFont val="Tahoma"/>
            <family val="2"/>
          </rPr>
          <t>Administrator:</t>
        </r>
        <r>
          <rPr>
            <sz val="9"/>
            <color indexed="81"/>
            <rFont val="Tahoma"/>
            <family val="2"/>
          </rPr>
          <t xml:space="preserve">
Changed from aligned to partner-specific</t>
        </r>
      </text>
    </comment>
    <comment ref="C6" authorId="0" shapeId="0" xr:uid="{D87B21F7-B631-4A3C-A497-53EEAAF832CD}">
      <text>
        <r>
          <rPr>
            <b/>
            <sz val="9"/>
            <color indexed="81"/>
            <rFont val="Tahoma"/>
            <family val="2"/>
          </rPr>
          <t>Administrator:</t>
        </r>
        <r>
          <rPr>
            <sz val="9"/>
            <color indexed="81"/>
            <rFont val="Tahoma"/>
            <family val="2"/>
          </rPr>
          <t xml:space="preserve">
Changed from aligned to partner-specific</t>
        </r>
      </text>
    </comment>
    <comment ref="G7" authorId="0" shapeId="0" xr:uid="{019EAD96-329A-4B04-8836-6905B45AF6F2}">
      <text>
        <r>
          <rPr>
            <b/>
            <sz val="9"/>
            <color indexed="81"/>
            <rFont val="Tahoma"/>
            <family val="2"/>
          </rPr>
          <t>Administrator:</t>
        </r>
        <r>
          <rPr>
            <sz val="9"/>
            <color indexed="81"/>
            <rFont val="Tahoma"/>
            <family val="2"/>
          </rPr>
          <t xml:space="preserve">
Partners for aligned activities included: all skilling will take place in UNHCR/ILO supported Community Centers or UNICEF-supported Youth Skills Centers</t>
        </r>
      </text>
    </comment>
    <comment ref="G8" authorId="0" shapeId="0" xr:uid="{720E184C-979B-42E1-95B4-D8BA6B5B90EF}">
      <text>
        <r>
          <rPr>
            <b/>
            <sz val="9"/>
            <color indexed="81"/>
            <rFont val="Tahoma"/>
            <family val="2"/>
          </rPr>
          <t>Administrator:</t>
        </r>
        <r>
          <rPr>
            <sz val="9"/>
            <color indexed="81"/>
            <rFont val="Tahoma"/>
            <family val="2"/>
          </rPr>
          <t xml:space="preserve">
Partners for aligned activities included: UNHCR and ILO</t>
        </r>
      </text>
    </comment>
    <comment ref="G10" authorId="0" shapeId="0" xr:uid="{BD929A3A-0C57-42FC-ADAE-3E46200B6AEA}">
      <text>
        <r>
          <rPr>
            <b/>
            <sz val="9"/>
            <color indexed="81"/>
            <rFont val="Tahoma"/>
            <family val="2"/>
          </rPr>
          <t>Administrator:</t>
        </r>
        <r>
          <rPr>
            <sz val="9"/>
            <color indexed="81"/>
            <rFont val="Tahoma"/>
            <family val="2"/>
          </rPr>
          <t xml:space="preserve">
Partner for aligned intervention added: ILO</t>
        </r>
      </text>
    </comment>
    <comment ref="G11" authorId="0" shapeId="0" xr:uid="{9A598537-8E4D-450C-823B-F3477292A689}">
      <text>
        <r>
          <rPr>
            <b/>
            <sz val="9"/>
            <color indexed="81"/>
            <rFont val="Tahoma"/>
            <family val="2"/>
          </rPr>
          <t>Administrator:</t>
        </r>
        <r>
          <rPr>
            <sz val="9"/>
            <color indexed="81"/>
            <rFont val="Tahoma"/>
            <family val="2"/>
          </rPr>
          <t xml:space="preserve">
Partner for aligned intervention added: World Bank</t>
        </r>
      </text>
    </comment>
    <comment ref="G14" authorId="0" shapeId="0" xr:uid="{3310DF80-2CF7-407C-8CAF-25023319D777}">
      <text>
        <r>
          <rPr>
            <b/>
            <sz val="9"/>
            <color indexed="81"/>
            <rFont val="Tahoma"/>
            <family val="2"/>
          </rPr>
          <t>Administrator:</t>
        </r>
        <r>
          <rPr>
            <sz val="9"/>
            <color indexed="81"/>
            <rFont val="Tahoma"/>
            <family val="2"/>
          </rPr>
          <t xml:space="preserve">
Partners added: UNHCR, ILO and UNICEF, especially as it links to interventions 1.1, 1.14 etc</t>
        </r>
      </text>
    </comment>
    <comment ref="C15" authorId="0" shapeId="0" xr:uid="{9FAFAB0C-4E17-435B-9F16-9AC2901D432D}">
      <text>
        <r>
          <rPr>
            <b/>
            <sz val="9"/>
            <color indexed="81"/>
            <rFont val="Tahoma"/>
            <family val="2"/>
          </rPr>
          <t>Administrator:</t>
        </r>
        <r>
          <rPr>
            <sz val="9"/>
            <color indexed="81"/>
            <rFont val="Tahoma"/>
            <family val="2"/>
          </rPr>
          <t xml:space="preserve">
Changed from collective to aligned: as only WB is contributing funding</t>
        </r>
      </text>
    </comment>
    <comment ref="G16" authorId="0" shapeId="0" xr:uid="{66D1E01F-DFBF-40CF-9D3C-DB75CC12F8F9}">
      <text>
        <r>
          <rPr>
            <b/>
            <sz val="9"/>
            <color indexed="81"/>
            <rFont val="Tahoma"/>
            <family val="2"/>
          </rPr>
          <t>Administrator:</t>
        </r>
        <r>
          <rPr>
            <sz val="9"/>
            <color indexed="81"/>
            <rFont val="Tahoma"/>
            <family val="2"/>
          </rPr>
          <t xml:space="preserve">
Partners added: UNHCR, ILO</t>
        </r>
      </text>
    </comment>
    <comment ref="G17" authorId="0" shapeId="0" xr:uid="{73CC2174-480E-462B-8BCD-2CDC85BB4B9D}">
      <text>
        <r>
          <rPr>
            <b/>
            <sz val="9"/>
            <color indexed="81"/>
            <rFont val="Tahoma"/>
            <family val="2"/>
          </rPr>
          <t xml:space="preserve">Administrator:
</t>
        </r>
        <r>
          <rPr>
            <sz val="9"/>
            <color indexed="81"/>
            <rFont val="Tahoma"/>
            <family val="2"/>
          </rPr>
          <t>Partner added: WB, as it is aligned with intervention 1.12</t>
        </r>
      </text>
    </comment>
    <comment ref="C19" authorId="0" shapeId="0" xr:uid="{959D4F72-5779-46B2-8029-2EE8E06C198C}">
      <text>
        <r>
          <rPr>
            <b/>
            <sz val="9"/>
            <color indexed="81"/>
            <rFont val="Tahoma"/>
            <family val="2"/>
          </rPr>
          <t>Administrator:</t>
        </r>
        <r>
          <rPr>
            <sz val="9"/>
            <color indexed="81"/>
            <rFont val="Tahoma"/>
            <family val="2"/>
          </rPr>
          <t xml:space="preserve">
Changed to aligned intervention</t>
        </r>
      </text>
    </comment>
    <comment ref="G19" authorId="0" shapeId="0" xr:uid="{FECD4BB7-090D-4C1C-B1CE-525F3C86BE9A}">
      <text>
        <r>
          <rPr>
            <b/>
            <sz val="9"/>
            <color indexed="81"/>
            <rFont val="Tahoma"/>
            <family val="2"/>
          </rPr>
          <t>Administrator:</t>
        </r>
        <r>
          <rPr>
            <sz val="9"/>
            <color indexed="81"/>
            <rFont val="Tahoma"/>
            <family val="2"/>
          </rPr>
          <t xml:space="preserve">
Partners added: WB, UNHCR, UNICEF</t>
        </r>
      </text>
    </comment>
    <comment ref="G20" authorId="0" shapeId="0" xr:uid="{C106CAC2-7AD9-4AE0-9F48-A7C8D3EA12DF}">
      <text>
        <r>
          <rPr>
            <b/>
            <sz val="9"/>
            <color indexed="81"/>
            <rFont val="Tahoma"/>
            <family val="2"/>
          </rPr>
          <t>Administrator:</t>
        </r>
        <r>
          <rPr>
            <sz val="9"/>
            <color indexed="81"/>
            <rFont val="Tahoma"/>
            <family val="2"/>
          </rPr>
          <t xml:space="preserve">
Partners added: IFC WB</t>
        </r>
      </text>
    </comment>
    <comment ref="G34" authorId="0" shapeId="0" xr:uid="{D5727B9D-A247-4E88-993B-2B5003583FAA}">
      <text>
        <r>
          <rPr>
            <b/>
            <sz val="9"/>
            <color indexed="81"/>
            <rFont val="Tahoma"/>
            <family val="2"/>
          </rPr>
          <t>Administrator:</t>
        </r>
        <r>
          <rPr>
            <sz val="9"/>
            <color indexed="81"/>
            <rFont val="Tahoma"/>
            <family val="2"/>
          </rPr>
          <t xml:space="preserve">
Partners added: ILO, UNICEF</t>
        </r>
      </text>
    </comment>
    <comment ref="E49" authorId="1" shapeId="0" xr:uid="{00000000-0006-0000-0100-000001000000}">
      <text>
        <r>
          <rPr>
            <sz val="12"/>
            <color theme="1"/>
            <rFont val="Calibri"/>
            <family val="2"/>
            <scheme val="minor"/>
          </rPr>
          <t>======
ID#AAABZfNPLmQ
Julius Bitum    (2024-11-28 09:15:24)
@jielee@unicef.org, @mattiuss@unhcr.org i have added some text in red for consideration</t>
        </r>
      </text>
    </comment>
  </commentList>
  <extLst>
    <ext xmlns:r="http://schemas.openxmlformats.org/officeDocument/2006/relationships" uri="GoogleSheetsCustomDataVersion2">
      <go:sheetsCustomData xmlns:go="http://customooxmlschemas.google.com/" r:id="rId1" roundtripDataSignature="AMtx7mglfL1mh3gcneiIRufDqBZXEGq2ow=="/>
    </ext>
  </extLst>
</comments>
</file>

<file path=xl/sharedStrings.xml><?xml version="1.0" encoding="utf-8"?>
<sst xmlns="http://schemas.openxmlformats.org/spreadsheetml/2006/main" count="1377" uniqueCount="594">
  <si>
    <t>Table 1: Total budget MACP USD</t>
  </si>
  <si>
    <t>Table 5: Total budget OF USD</t>
  </si>
  <si>
    <r>
      <rPr>
        <b/>
        <sz val="10"/>
        <color theme="1"/>
        <rFont val="Calibri"/>
        <family val="2"/>
      </rPr>
      <t>Organization</t>
    </r>
    <r>
      <rPr>
        <sz val="10"/>
        <color theme="1"/>
        <rFont val="Calibri"/>
        <family val="2"/>
      </rPr>
      <t> </t>
    </r>
  </si>
  <si>
    <r>
      <rPr>
        <b/>
        <sz val="10"/>
        <color theme="1"/>
        <rFont val="Calibri"/>
        <family val="2"/>
      </rPr>
      <t>Total </t>
    </r>
    <r>
      <rPr>
        <sz val="10"/>
        <color theme="1"/>
        <rFont val="Calibri"/>
        <family val="2"/>
      </rPr>
      <t> </t>
    </r>
    <r>
      <rPr>
        <b/>
        <sz val="10"/>
        <color theme="1"/>
        <rFont val="Calibri"/>
        <family val="2"/>
      </rPr>
      <t>(2024-2027)</t>
    </r>
  </si>
  <si>
    <t>UNHCR </t>
  </si>
  <si>
    <t>UNICEF </t>
  </si>
  <si>
    <t>ILO                </t>
  </si>
  <si>
    <t>World Bank  </t>
  </si>
  <si>
    <t>IFC </t>
  </si>
  <si>
    <t>Total </t>
  </si>
  <si>
    <t>Table 2: Total activity costs MACP USD</t>
  </si>
  <si>
    <t>Table 6: Total activity costs OF USD</t>
  </si>
  <si>
    <t xml:space="preserve">Table 3: Indirect recovery costs MACP USD - optional </t>
  </si>
  <si>
    <t xml:space="preserve">Table 7: Indirect recovery costs OF USD - optional </t>
  </si>
  <si>
    <t>UNICEF (indirect costs)</t>
  </si>
  <si>
    <t>Table 4: UN Levy costs MACP USD</t>
  </si>
  <si>
    <t>Table 8: UN Levy costs OF USD</t>
  </si>
  <si>
    <t>Reference</t>
  </si>
  <si>
    <t>Title of Intervention</t>
  </si>
  <si>
    <t>Type of intervention</t>
  </si>
  <si>
    <t>MACP or OF</t>
  </si>
  <si>
    <t xml:space="preserve">Short description of Intervention
Include a few lines on what was done under 1.0, explain what will be done under 2.0, specify with a sentence on the alignment with other activities for the aligned activities </t>
  </si>
  <si>
    <t>Pillar</t>
  </si>
  <si>
    <t>Participating Partners (PROSPECTS only)</t>
  </si>
  <si>
    <t>UNICEF Budget (if applicable)</t>
  </si>
  <si>
    <t>UNHCR Budget (if applicable)</t>
  </si>
  <si>
    <t>ILO Budget (if applicable)</t>
  </si>
  <si>
    <t>WB Budget (if applicable)</t>
  </si>
  <si>
    <t>IFC Budget (if applicable)</t>
  </si>
  <si>
    <t>Total budget (= multi-annual)</t>
  </si>
  <si>
    <t xml:space="preserve">Geographic area </t>
  </si>
  <si>
    <t>Implementation period</t>
  </si>
  <si>
    <t xml:space="preserve">Target group         </t>
  </si>
  <si>
    <t>Government Counterparts</t>
  </si>
  <si>
    <t xml:space="preserve">Other implementing organizations </t>
  </si>
  <si>
    <t xml:space="preserve">Contribution to the contextualized TOC </t>
  </si>
  <si>
    <t>Contribution to ToC Outcomes</t>
  </si>
  <si>
    <t xml:space="preserve">Other relevant information </t>
  </si>
  <si>
    <t>Pillar 1: EDUCATION AND LEARNING</t>
  </si>
  <si>
    <t>Increased delivery of quality education (formal) and system strengthening for increased access to education and retention in targeted refugee settlement schools.</t>
  </si>
  <si>
    <t>Collective intervention</t>
  </si>
  <si>
    <t>MACP</t>
  </si>
  <si>
    <r>
      <t xml:space="preserve">This intervention is aligned with the ERP II Outcome II and it is aimed at improving the quality of teaching and learning, </t>
    </r>
    <r>
      <rPr>
        <b/>
        <sz val="12"/>
        <color rgb="FF000000"/>
        <rFont val="Calibri"/>
        <family val="2"/>
      </rPr>
      <t>UNHCR</t>
    </r>
    <r>
      <rPr>
        <sz val="12"/>
        <color rgb="FF000000"/>
        <rFont val="Calibri"/>
        <family val="2"/>
      </rPr>
      <t xml:space="preserve"> will contribute through the following activities: 
1) recruit, deploy and hire teachers aligned with national teacher competencies; 
2) capacity building for teachers. In addition, a % of teachers will be recruited, deployed and hired through the DLGs
3) provision of scholarships with particular focus on girls and children with disabilities will be critical to adress a major barrier to access formal and non-formal education (secondary and TVET/VCT). 
Based on the experiece from PROSPECTS Phase I this was a critical activity to support and bring back in school or give access to vocational trainings to out of school boys, girls and children with disabilities. This activity is already implemented in other districts (Kyriandongo and Koboko) and will be scaled up under the PROSPECTS. 
Another outstanding feature of primary education in Uganda is the large presence of overaged children. According to the annual school census conducted in 2017, while 83.7% of the pupils were enrolled within the official primary school age of 6-12 years, only 31% were enrolled in the appropriate grades from their respective ages.</t>
    </r>
    <r>
      <rPr>
        <b/>
        <sz val="12"/>
        <color rgb="FF000000"/>
        <rFont val="Calibri"/>
        <family val="2"/>
      </rPr>
      <t xml:space="preserve"> </t>
    </r>
    <r>
      <rPr>
        <sz val="12"/>
        <color rgb="FF000000"/>
        <rFont val="Calibri"/>
        <family val="2"/>
      </rPr>
      <t xml:space="preserve">As such, </t>
    </r>
    <r>
      <rPr>
        <b/>
        <sz val="12"/>
        <color rgb="FF000000"/>
        <rFont val="Calibri"/>
        <family val="2"/>
      </rPr>
      <t xml:space="preserve">UNICEF </t>
    </r>
    <r>
      <rPr>
        <sz val="12"/>
        <color rgb="FF000000"/>
        <rFont val="Calibri"/>
        <family val="2"/>
      </rPr>
      <t>will support the Ministry of Education and Sports (MoES) plans to scale-up the U Catch Up initaitive as a remedial learning pedagogy for overage for grade 20,000 adolescents (in upper primary levels). U Catch Up is the nationally branded remedial programme building on the piloting of Teaching at the Right Level (TaRL) programme in phase one of the PROSPECTS programme. The intervention aims to build key foundational learning skills such as literacy and numeracy in Isingiro, Madi Okollo and Terego districts. In line with ERP II, UNICEF will support remedial learning programmes targeting adolescents in 180 primary schools.  The intervention  is aligned with UNHCR's support to critical operations at the school level which includes payment of teachers' salaries.
This activity will have beneficiaries receiving services from two or more agencies: UNHCR and UNICEF will support interventions in the same schools.</t>
    </r>
  </si>
  <si>
    <t>UNHCR, UNICEF</t>
  </si>
  <si>
    <t xml:space="preserve">Madi Okollo, Terego and Isingiro </t>
  </si>
  <si>
    <t>2024-2027</t>
  </si>
  <si>
    <t>In and out-of-school children including adolescents from refugee and host communities</t>
  </si>
  <si>
    <t xml:space="preserve">MOES,  MOLG, DLG and OPM </t>
  </si>
  <si>
    <t xml:space="preserve">Windle International Uganda
Finn Church Aid </t>
  </si>
  <si>
    <t xml:space="preserve">1.1 Foundational Skills </t>
  </si>
  <si>
    <t>Access to basic services</t>
  </si>
  <si>
    <t>New Intervention (1.2)</t>
  </si>
  <si>
    <t>Support transition of education services into the mainstream education system.</t>
  </si>
  <si>
    <t>Transition of education services into the mainstream education system will be done through coding and grant-aiding of facilities serving refugees and host communities. PROSPECTS partners will closely work with MoES, the MGLSD, MoLG and OPM and will advocate for and work to: 
(1) UNHCR and partners will advocate and support for coding and government take over of community schools establshed by humaniterian actors to address the gaps as result of emergency.- This support may include upgrading education facilities to required govt standard. This is part of the Goverement of Uganda's Pledge at the 2023 GRF.
(2) Partners will advocate and support the certification and registration of refugee teachers in the Teacher Management Information System (TMIS).
(3) Support the roll-out and operationalization of the EMIS through enhancing the capacity of PROSPECTS districts and schools to fully and effectively manage EMIS data, especially on data related to refugees. This builds on existing activities and experience of UNHCR in enhanciing EMIS capacity of schools in refugee-districts.</t>
  </si>
  <si>
    <t>Madi Okollo, Terego, Isingiro and Kampala</t>
  </si>
  <si>
    <t>Inclusion in national systems</t>
  </si>
  <si>
    <t xml:space="preserve">Provision of accelerated learning programmes for out-of-school adolescents to gain foundational learning skills needed for life and work </t>
  </si>
  <si>
    <t>Partner specific intervention</t>
  </si>
  <si>
    <t>Aligned with the focus on in-school children and youth, through the provision of the Accelerated Education Programme, this intervention will target 2,500 out-of-school children and youth who need to build foundational learning skills before transitioning into secondary education or alternative skilling pathways. The programme condenses the seven years of primary education into three levels/years. P1, P2 and P3 are covered in the first year of AEP. The second year combines P4 and P5 curriculum. In the last year, P6 and P7 are covered.  Emphasis will only on levels two and three, with the aim of helping out-of-school adolescents get the primary education certificate.
While this is a partner-specific activity, the intervention is linked to other interventions and will have beneficiaries receiving services from two or more agencies: Out-of-school students who complete the UNICEF-supported AEP programme will transit to UNHCR-supported secondary schools or UNICEF/ILO-supported skilling programme.</t>
  </si>
  <si>
    <t>UNICEF</t>
  </si>
  <si>
    <t>Development or update of educational skills training curricula and programs</t>
  </si>
  <si>
    <t>Develop, localize, update and certify skills development content and asseessment instruments that are inclusive. Focus will be on online and offline programmes (especially on skills required for green and digital economies) to prepare young people for successful transition to work and life. The intervention will align with evidence generation activities under pillar two to ensure market-driven skills development content. This is an addition to being linked with pillar one interventions related to increased access to quality education in target districts, which includes skilling in secondary education and vocational training institutions, implemented by UNHCR and UNICEF.</t>
  </si>
  <si>
    <t xml:space="preserve">1.2 Transferable Skills </t>
  </si>
  <si>
    <t xml:space="preserve">Rolling out life skills training for in and out-of-school adolescents within formal and non-formal education and training settings </t>
  </si>
  <si>
    <t>Aligned intervention</t>
  </si>
  <si>
    <t>As part of phase one, UNICEF supported MOES to develop the Life Skills Toolkit for the national rollout in primary and secondary schools, within the co-curricular space. The initative aimed to advance life skills education in Uganda with evidence-based practices and a programme designed for scalability, institutionalization and ownership by Ugandan educators and communities. In this phase, UNICEF will support the rollout of the life skills training in target locations to help 36,000 in-school adolescents in addition to  9,6000 out-of-school adolescents to build key transferable skills needed for work and life. While in-school adolescents will be targeted in 180 primary and 40 secondary schools, out-of-school adolescents will be targeted through Youth Skills Centers and/or Community Centers established by UNHCR and ILO as part of phase one. UNICEF will place greater emphasis on localization of training resources and ensuring disability inclusion in the scale-up process. Since schools are recognized as platforms for integrated service delivery, and for adolescents in schools, school clubs in turn will continue to be a specific entry point for adolescents’ development of life skills, and also for long-term institutionalization of life skills education delivery. The intervention aligns with the need to strengthen school-based clubs as an effective platform for delivering co-curricular activities, which  have been found to contribute to increased school completion rates, enhanced learning, and positive social outcomes for students. Co-curricular activities have also been well-established as an essential element of Uganda’s own educational and cultural traditions.</t>
  </si>
  <si>
    <t>UNICEF, UNHCR, ILO</t>
  </si>
  <si>
    <t xml:space="preserve">Supporting the scale-up of the digital Skills training for in-school and out-of-school young people </t>
  </si>
  <si>
    <t>In phase one of the PROSPECTS programme, UNICEF and UNHCR supported MoES to develop the Digital Agenda Strategy 2023-2027. As part of the strategy document, a comprehensive skills framework for digital literacy was developed to guide and inform skills development initiatives in this critical area. This was followed by the development of the Digital Skills Toolkit to be rolled out in secondary schools in Uganda. The toolkit was piloted during phase one in 15 schools, reaching 2,000 adolescents. In phase two, UNICEF plans to institutionalize and expand the Digital Skills training within formal education settings in collaboration with MoES and within non-formal education settings in partnership with the MoGLSD. Utilizing digital infrastructure investments made by UNHCR and ILO in phase one and planned activities in phase two, UNICEF will  implement the Digital Skills training targeting 5,000 adolescents in 40 secondary schools and 4 TVET centers in addition to 5,000 out-of-school adolescents in community centers (established by ILO and UNHCR as part of phase one) and Youth Skills Centers (established by UNICEF). The intervention is aligned with ILO and UNICEF contribution to the rollout of apprenticship and internship programmes. 
Under Phase 2, UNICEF, UNHCR and ILO will also support the operationationalization of the Digital Agenda Strategy by supporting the development and implementation of a costed roadmap, which includes digital learning and skilling for refugees.</t>
  </si>
  <si>
    <t>Transferable and life skills package for young people expanded through co-curricular and non-formal education programme.</t>
  </si>
  <si>
    <t xml:space="preserve">During Phase One, ILO and UNICEF partnered to co-design an integrated social innovation and entrepreneurship programme, i-UPSHIFT reaching 1,000 adolescents and youth from refugees and host communities. This intervention will scale up the human-centred design-based social innovation approaches among young people in refugees and host communities. The approaches empower young people to become social innovators and produce social impact in their communities. These approaches combine social innovation workshops, mentorship, incubation, and seed funding. This helps young people to build transferable skills, social innovation, and social entrepreneurship skills, positively impacting the broader community through the benefits of the products and services that young people design and create, and change perceptions about young people as positive agents of change, rather than “a problem” to be solved. 
UNICEF will target 5,000 adolescents in 40 secondary schools and 4 TVET centres, and 5,000 out-of-school adolescents in community centres (established by ILO and UNHCR as part of phase one) and Youth Skills Centers (established by UNICEF). UNICEF plans to enrich the content with localised, offline and online resources while ensuring disability inclusion. UNICEF and ILO will aim to empower young people to develop the skills needed to solve climate challenges and foster environmental action at the community level. UNICEF and ILO will also promote participation platforms and link young champions with government officials at different levels to voice out recommendations and participate in environmental action at the community level. While being a collective intervention, it is also aligned with participation-related interventions. </t>
  </si>
  <si>
    <t>ILO, UNICEF</t>
  </si>
  <si>
    <t>Youth from refugee and host communities in the target areas;Private Sector Enterprises (PSEs)</t>
  </si>
  <si>
    <t>Ministry of Education and Sports; including Directorate of Industrial Training (DIT);
Office of the Prime Minister;
Local governments of the target districts</t>
  </si>
  <si>
    <t>UNLEASHED;
Stand For Change and Unity;
Windle International Uganda; 
Rice WestNile;
Wezesha Impact;
Start Hub Africa;</t>
  </si>
  <si>
    <t xml:space="preserve">Modeling job-specific training programmes for out-of-school adolescents </t>
  </si>
  <si>
    <t xml:space="preserve">MACP </t>
  </si>
  <si>
    <t>With focus on strengthening transition from learning to earning and from school to decent work, UNICEF will model job-specific and internship programmes to help young people on the move develop job-specific skills, explore pathways of transition and enhance their (self)employability prospects. Job-specific training on employability skills for green and digital economies  will be provided to 2,500 adolescents, out of which 1,000 adolescents will be linked to internship opportunities with local or global actors in the private sector or provided additional support to create/sustain their small businesses. Prioritization will be given to companies that work in the area of the green economy (e.g., renewable energy, waste management, sanitation &amp; agri-tech) and digital economy (e.g., e-commerce, e-marketplaces, fintech, digital communications &amp; microwork).
This aligned intervention will also have beneficiaries receiving  services from 2 or more agencies: beneficiaries from skilling interventions (1.2, 1.4, 1.5, 1.6) will be linked to interventions 1.7 (internships supported by UNICEF) and 1.8 (apprenticeships supported by ILO)</t>
  </si>
  <si>
    <t>UNICEF, ILO</t>
  </si>
  <si>
    <t xml:space="preserve">1.4 Internship, apprenticeship and entrepreneurship, employment opportunities
</t>
  </si>
  <si>
    <t>Inclusive formal intership and apprenticeship programme</t>
  </si>
  <si>
    <t xml:space="preserve">In phase one,  a quality apprenticeship program has been piloted in the hotel sector with the participation of refugees and host community youth. This was implemented inline with the Uganda National Apprenticeship Framework with cabinet endorsement. In the second phase, the intervention will continue the apprenticeship program in the hotel sector and explore additional occupations within it.  In addition, phase two will also explore apprenticeship programs in other key growth sectors of the economy, such as agriculture and oil and gas. Expanding into other vital sectors of the economy will broaden the scope of the programme's impact.  Furthermore, PROSPECTS will support government to develop an Apprenticrship Regulation to guide delivery of apprenticeship programmes. There will be purposeful targeting to ensure gender and disability inclusion by actively targeting and encouraging the participation of women and individuals with disabilities, creating a more diverse and inclusive workforce in these sectors. Moreover, reasonable accommodation will be provided to ensure the effective participation of persons with disabilities (PWDs) and ensure they benefit fully from the training and apprenticeship opportunities. IFC will be consulted and leveraged to find additional private sector companies interested in accepting appropriate interns. 
ILO will engage USEEP WB project to complement costs of equating qualifications for participating refugee youth and the Climate Smart WB Project to provide a workplace for training apprentices in the agriculture sector </t>
  </si>
  <si>
    <t>ILO, World Bank</t>
  </si>
  <si>
    <t>Isingiro, Terego, Madi Okollo, Jinja and Kampala</t>
  </si>
  <si>
    <t>Youth from refugee and host communities in the program target areas; 
Training colleges; 
Employer associations.</t>
  </si>
  <si>
    <r>
      <rPr>
        <sz val="12"/>
        <color rgb="FF000000"/>
        <rFont val="Calibri"/>
        <family val="2"/>
      </rPr>
      <t xml:space="preserve">Ministry of Gender, Labour and Social Development;
Ministry of Education and Sports, esp. the Directorate of Industrial Training;
Local governments of the target districts; 
Office of the Prime Minister.
</t>
    </r>
    <r>
      <rPr>
        <sz val="12"/>
        <color rgb="FFFF0000"/>
        <rFont val="Calibri"/>
        <family val="2"/>
      </rPr>
      <t>Ministry of Agriculture Animal Industry and Fisheries (MAAIF)
National Animal Genetic Resources Centre &amp; Data bank (NAGRC&amp;DB)
Namalere Agricultural Referral Mechanization Centre
Bukalasa Agricultural Training College
Arapai Agricultural Training College</t>
    </r>
  </si>
  <si>
    <r>
      <rPr>
        <sz val="12"/>
        <color rgb="FF000000"/>
        <rFont val="Calibri"/>
        <family val="2"/>
      </rPr>
      <t xml:space="preserve">Uganda Hotel Owner's Association (UHOA);
Uganda Hotel and Tourism Training Institute (UHTTI);
Uganda Petroleum Institute Kigumba (UPIK).
</t>
    </r>
    <r>
      <rPr>
        <sz val="12"/>
        <color rgb="FFFF0000"/>
        <rFont val="Calibri"/>
        <family val="2"/>
      </rPr>
      <t>Horticultural Exporters Association of Uganda</t>
    </r>
  </si>
  <si>
    <t>Skills recognition systems strengthened</t>
  </si>
  <si>
    <t>In phase one, ILO worked with the Ministry of Education and Sports (Directorate of Industry Training-DIT) to develop an Assessment and Training Package (ATP) for soap and detergent makers occupation. DIT further developed the capacity of individuals and institutions to train and assess soap making to ensure the soap and detergent produced is competitive in the market.  DIT and Federation of Uganda Employers (FUE), mobilized and assessed informally acquired skills of 150 youth from refugee and host communities and linked them to employment opportunities with National Water and Sewerage Cooperation -NWSC ( a member of FUE). 
In phase two, ILO will scale up this intervention to reach more youth from refugees and host communities who have informally acquired skills in market relevant occupations. They will be assessed and certified in various market-driven skills and connected to work based learning opportunities to ease their transition into the labour market.</t>
  </si>
  <si>
    <t>ILO</t>
  </si>
  <si>
    <t>Isingiro, Terego, Madi Okollo and Kampala</t>
  </si>
  <si>
    <t>Youth from refugee and host communities in the program target areas.</t>
  </si>
  <si>
    <t>Ministry of Education and Sports (especially Directorate of Industrial Training);
Local governments of the target districts.</t>
  </si>
  <si>
    <t>Federation of Uganda Employers</t>
  </si>
  <si>
    <t>1.3 Job-specific and vocational skills</t>
  </si>
  <si>
    <t>System of foreign certificate recognition strengthened and digitalised</t>
  </si>
  <si>
    <t xml:space="preserve">In phase one, ILO supported the National Council for Higher Education (NCHE) to create awareness on equating qualifications process. NCHE further equated the qualifications of 200 refugees to the national standards. NCHE was further supported to develop a Digital Qualifications Verification System (DQVS) which would verify and equate the qualifications of foreigners to Uganda National SYstems. 
In phase two, NCHE will be supported to strengthen outreach and pilot the Digital Qualifications Verification System (DQVS) which is expected to ease access to this service and improve efficiency. 
ILO will engage in the process of developing the national qualification framework to support refugee qualification equation.
</t>
  </si>
  <si>
    <t xml:space="preserve">ILO, UNHCR </t>
  </si>
  <si>
    <t>Refugees from target areas</t>
  </si>
  <si>
    <t>National Council for Higher Education;
Local governments of the target districts;
Office of the Prime Minister.</t>
  </si>
  <si>
    <t>Windle International Uganda</t>
  </si>
  <si>
    <t>Strengthening Access and Quality for Learning and Skills in Uganda’s Refugee Hosting Districts</t>
  </si>
  <si>
    <t>Improve delivery of early grade reading in RHDs where it is already being implemented under ULEARN and support introduction of EGR in RHDs not yet implementing the program, with a focus on strengthening teacher professional development for inclusive lesson delivery and improving the management and implementation of teacher assistant programs.   Provide technical assistance to MoES to support development of early warning systems and early interventions to prevent dropout, especially for girls under USEEP.  Improved serviced delivery of TVET training including improvement of TVET training and professional development of instructors under USJP. this is also linked to intervention 1.1.</t>
  </si>
  <si>
    <t>World Bank - with UNHCR, UNICEF, ILO</t>
  </si>
  <si>
    <t>RHDs</t>
  </si>
  <si>
    <t>MoES</t>
  </si>
  <si>
    <t>Strengtening impact of WB projects, policy dialogue and CRRF coordination</t>
  </si>
  <si>
    <t xml:space="preserve">Support the alignment of MACP activities with World Bank education activiites and national operations financed under the Window for Host Communities and Refugees and GPE (UgIFT, USEEP, ULEARN).  Provide policy dialogue support for CRRF Structures and the ERP2 and engagement with the CRRF Steering Group and CRRF DPG.  Strengthen coordination of PROSPECTS education activities and partners with broader World Bank forced displacement engagement . </t>
  </si>
  <si>
    <t>World Bank - with UNHCR, UNICEF</t>
  </si>
  <si>
    <t>National and RHDs</t>
  </si>
  <si>
    <t>All stakeholders</t>
  </si>
  <si>
    <t>MOES, OPM</t>
  </si>
  <si>
    <t xml:space="preserve">Promoting meaningful engagement of young people on the move </t>
  </si>
  <si>
    <t xml:space="preserve">The intervention aims to create and sustain platforms to meaningful engagement of young people through leading civic action at the community level. Utilizing U-Report as an active youth engagement platform in Uganda, the intervention will promote amplification of youth voices with focus on enviornmental action and decision making in policy and the PROSPECTS programme. The goal is to institutionalize participation platforms and establish links with government authorities at different administrative levels. Furthermore, in alignment with learning and skilling interventions, UNICEF will prioritize building the capacity of youth led organizations including grassroot structures to develop and implement  transformative approaches and solutions for youth, gender equality and people with disabilities (ie., social impact fund). 
UNHCR, ILO, UNICEF will work on revamping the existing engagement platforms and expanding the scope of the youth engagement platforms. </t>
  </si>
  <si>
    <t>UNICEF, ILO, UNHCR</t>
  </si>
  <si>
    <t xml:space="preserve">Access to market relevant vocational, and skills training for refugees, and host communicties with a focus on young people increased. </t>
  </si>
  <si>
    <t>This intervention will increase access to market relevant vocational, and skills training for youth from refugees, and host communities. This intervention will equip youth with vocational, green, and digital skills to help them transition into wage and self-employment for self-reliance. This intervention will be complemented with work-based learning approaches where youth will be placed in private sector enterprises to learn in the workplace as they acquire employability skills and appreciate the realities of the world of work. In phase two, ILO will also support the implementation of the TVET policy. In phase two, ILO will leverage on market relevant skills assessments conducted in phase one and explore opportunities to intergrate these into existing TVET curriculum with capacity development on delivery of the new curriuclum to TVET institutions, through the ITCILO.</t>
  </si>
  <si>
    <t>Isingiro, Terego, Madi Okollo, Arua, Mbarara</t>
  </si>
  <si>
    <t xml:space="preserve">Youth from refugee and host communities in the target areas; 
Vocational Training Institutions in the target areas; 
TVET trainers;
Private Sector Enterprises (PSEs);
</t>
  </si>
  <si>
    <t>Ministry of Education and Sports, incl. Directorate of Industrial Training (DIT);
Office of the Prime Minister;
Local governments of the target districts;</t>
  </si>
  <si>
    <t xml:space="preserve">ANCHOR;
RICE WESTNILE; 
Windle International Uganda;
War Child Holland;
BRAC; 
AVSI Foundation;
ENABLE;
</t>
  </si>
  <si>
    <t>Pillar 2: ECONOMIC INCLUSION</t>
  </si>
  <si>
    <t xml:space="preserve">Improved labour market governance  to facilitate transition from learning to earning </t>
  </si>
  <si>
    <r>
      <rPr>
        <sz val="12"/>
        <color theme="1"/>
        <rFont val="Calibri"/>
        <family val="2"/>
      </rPr>
      <t xml:space="preserve">In phase one, the program worked with AVSI Foundation to establish 2 job centers through which employment services were delivered to more than 1,000 youth from refugee and host communities. The MGLSD was also supported to digitize employment services by furnishing the Internal Employment Services Unit with IT equipment and developing the digital platform to connect job seekers to employment opportunities. Additionally, an ILO-commissioned feasibility assessment identified opportunities in microwork and freelancing for refugee and HC youth, and key partners were identified to facilitate linkages to opportunities in the gig economy.
In phase two, the programme will scale up the employment services in the programme's target areas and integrate digital and green skills in the employability training and digitalize employment services to reach more youth. ILO will continue to support the government to digitize employment services and ratify Conventions 181 and 88 on Employment Services. Some of the employment services will include, training and apprenticeship opportunities and linkage to employment opportunities including opportunities in the labour market including gig economy. 
</t>
    </r>
    <r>
      <rPr>
        <sz val="12"/>
        <color theme="1"/>
        <rFont val="Calibri"/>
        <family val="2"/>
      </rPr>
      <t>The activity will be closely aligned with the World Bank's Uganda Digital Acceleration Project (UDAP) to support the scaling up of digitalization in employment services, enabling broader access for youth. Additionally, young people trained under the Pillar One interventions will be connected to employment service facilities to enhance their opportunities and access to the labour market.</t>
    </r>
  </si>
  <si>
    <t xml:space="preserve">ILO, WB, UNHCR, UNICEF </t>
  </si>
  <si>
    <t>Isingiro, Mbarara Terego, Madi Okollo, Arua and Kampala</t>
  </si>
  <si>
    <t>Youth from refugee and host communities in the program target areas 
Govt officials responsible for employment services
Employer organizations</t>
  </si>
  <si>
    <t>Ministry of Gender, Labour and Social Development, National Information Technology Authority Uganda (NITA-U);
Local governments in the program target districts.</t>
  </si>
  <si>
    <t>AVSI Foundation</t>
  </si>
  <si>
    <t xml:space="preserve">2.1 Improved and inclusive labor market governance
</t>
  </si>
  <si>
    <t xml:space="preserve">Access to socio-economic opportunities </t>
  </si>
  <si>
    <t>Enhanced business environment for public, and private investment to ignite inclusive economic opportunities for refugees and host communities.</t>
  </si>
  <si>
    <r>
      <rPr>
        <sz val="12"/>
        <color theme="1"/>
        <rFont val="Calibri"/>
        <family val="2"/>
      </rPr>
      <t xml:space="preserve">PROSPECTS partners in Phase I focused on enhancing the Local Economic Development (LED) of the target districts to create increased economic opportunities for host communities and refugees. The ILO’s Approach to Inclusive Market Systems (AIMS) and financial inclusion  market-based approaches were used to support livelihoods for refugee and host communities by strengthening sesame, cassava and soybean values. 
Despite achievements made in increasing production and creating market linkages for more than 3,000 (farmers) producers, stronger partnerships between local governments are needed to address challenges that persist like access to land by refugee farmers and leveraging on government efforts to create a favourable investment climate. 
In Phase II, this intervention will contribute to the implementation of the Local Economic Policy and Strategy by supporting the establishment, and operationalisation of Local Economic and Investments Committees in PROSPECTS targeted districts. Technical assistance will be provided to develop Lcocal Economic Development (LED) guidelines, and capacity building of Local Economic and Investment Committees and the LED Secretariat at the Ministry of Local Government through ILO-ITC courses on LED. Effective Local Economic and Investment Committees will create a platform that coordinates all relevant stakeholders, improve services for investors and  the business environment.   
</t>
    </r>
    <r>
      <rPr>
        <sz val="12"/>
        <color theme="1"/>
        <rFont val="Calibri"/>
        <family val="2"/>
      </rPr>
      <t xml:space="preserve">IFC’s planned program related to economic development and inclusion of the domestic private sector would find out activities to complement with other active partners. Joint activities to map potential private sector companies for IFC’s engagement will be launched in partnership with PROSPECTS Partners. IFC can also contribute to promoting and facilitating public-private sector partnerships (PPP) principles to focus on providing access to finance and improved livelihoods for refugees. For example, collaborations with private agricultural firms and UNHCR can enhance refugee farmers' access to land and technology, promoting agricultural productivity, access to irrigation, etc.
</t>
    </r>
  </si>
  <si>
    <t>ILO, IFC, WB</t>
  </si>
  <si>
    <t>Isingiro, Terego, Madi-Okollo, Arua and Kampala</t>
  </si>
  <si>
    <t>District local governments of the targeted districts;     Government ministries and agencies relavant for trade and investments;   Employers organisations and   Business associations</t>
  </si>
  <si>
    <t xml:space="preserve">Ministry of Trade, Industry &amp; Cooperatives;
Uganda Investment Authority;
Ministry of Agriculture;
                                                                                                                                                                                              District Local Governments of Isingiro; Terego, Madi-Okollo and Arua distrcts;  
Uganda National Bureau of Standards;  
Office of the Prime Minister;
Ministry of Local Government;          </t>
  </si>
  <si>
    <t xml:space="preserve">Federation of Uganda Employers;                         Federation of Small and Medium-Sized Enterprises (FSME);       Uganda Women Entrepreneurs Association Limited (UWEAL);   National Organisation of Trade Unions (NOTU); Private Sector Foundation Uganda.        </t>
  </si>
  <si>
    <t xml:space="preserve">2.2 Enhanced public and private investment
</t>
  </si>
  <si>
    <t xml:space="preserve">
Expanded Public employment programmes scaled and capacity of government and partners strengthened to design, implement Employment Intensive public works  that create decent work opportunities for refugees and host communities
</t>
  </si>
  <si>
    <r>
      <rPr>
        <sz val="12"/>
        <color theme="1"/>
        <rFont val="Calibri"/>
        <family val="2"/>
      </rPr>
      <t>In Phase I,the programme worked with Ministry of Gender,Labour and Social Development,target refugee hosting districts of Arua,Madi-Okollo,Terego and Isingiro,private sector,refugees and host communities to develop and implement the Public Employment Programme that focused on providing short-term job opportunities to over 6,000 refugees and host communities participating in road maintenance ,drainage channel rehabilitation , institutional greening and solid waste management projects .Additionally, the programme supported the rehabilitation and construction of schools,community multipurpose centers in refugee and host communities using Local Resource Based approaches to create job opportunities and employable skills creation, enterprises and productive assets to support social and economic integration.                                                                                                   
In Phase II ILO PROSPECTS will work with the Government of Uganda to scale up the implementation of the Public Employment Programmes (PEP) targeting refugees and host communities to participate in the construction and rehabilitation of priority infrastructure,community assets, and green sectors that will be mapped in collaboration with all relevant stakeholders based on the community asset needs and priorities within the refugee and host communities.</t>
    </r>
    <r>
      <rPr>
        <sz val="12"/>
        <color theme="1"/>
        <rFont val="Calibri"/>
        <family val="2"/>
      </rPr>
      <t>This activity will be aligned with the upcoming World Bank and OPM DRDIP phase two programme, which has similar components of interventions.</t>
    </r>
  </si>
  <si>
    <r>
      <rPr>
        <sz val="12"/>
        <color theme="1"/>
        <rFont val="Calibri"/>
        <family val="2"/>
      </rPr>
      <t xml:space="preserve">ILO, </t>
    </r>
    <r>
      <rPr>
        <sz val="12"/>
        <color theme="1"/>
        <rFont val="Calibri"/>
        <family val="2"/>
      </rPr>
      <t>WB</t>
    </r>
  </si>
  <si>
    <t>Isingiro,Terego,Madi-Okollo</t>
  </si>
  <si>
    <t>Men and women from refugee and host communities, government, Labour Based Training institutions and private contractors</t>
  </si>
  <si>
    <r>
      <rPr>
        <sz val="12"/>
        <color theme="1"/>
        <rFont val="Calibri"/>
        <family val="2"/>
      </rPr>
      <t>Ministry of Gender,Labour and Social Development;
Uganda National Roads Authority;
Office of the Prime Minister;
National Forestry Authority (NFA);
National Environmental Management Authority;
Local governments in the programme target districts</t>
    </r>
    <r>
      <rPr>
        <sz val="12"/>
        <color theme="1"/>
        <rFont val="Calibri"/>
        <family val="2"/>
      </rPr>
      <t>(Terego,Madi Okollo and Isingiro),</t>
    </r>
    <r>
      <rPr>
        <sz val="12"/>
        <color theme="1"/>
        <rFont val="Calibri"/>
        <family val="2"/>
      </rPr>
      <t xml:space="preserve"> LIPW Inter-ministerial Working Group Ministry of Works, and Transport(MoWT); Mount Elgon Labour Based Training College (MELTEC);
Office of the Prime Minister(OPM); </t>
    </r>
  </si>
  <si>
    <r>
      <rPr>
        <sz val="12"/>
        <color theme="1"/>
        <rFont val="Calibri"/>
        <family val="2"/>
      </rPr>
      <t xml:space="preserve">Private Contractors;
International and National non-profit organisations;
United Nations Office for Project Services(UNOPS).                       </t>
    </r>
    <r>
      <rPr>
        <sz val="12"/>
        <color theme="1"/>
        <rFont val="Calibri"/>
        <family val="2"/>
      </rPr>
      <t>Uganda National Association of Builders, Suppliers and Engineering Contractors,                      Uganda Institution of Professional Engineers(UIPE)</t>
    </r>
  </si>
  <si>
    <t xml:space="preserve">2.4 Increased public employment programmes
</t>
  </si>
  <si>
    <t>Increased access to financial and non-financial Business Development Services  to foster inclusive economic opportunities for refugees and host communities.</t>
  </si>
  <si>
    <r>
      <rPr>
        <sz val="12"/>
        <color theme="1"/>
        <rFont val="Calibri"/>
        <family val="2"/>
      </rPr>
      <t xml:space="preserve">This intervention will support existing and new entrepreneurs, and cooperatives to access financial and non-financial Business Development Services (BDS) to maximize the potential of businesses to create economic opportunities for refugees and host communities. It will optimize the institutional capacity built in Phase I for four Financial Service Providers (FSPs), Business Management, and Financial Education Trainers to increase access to BDS services, including adoption of digital tools by youth-led MSMEs, as guided by an ILO-commissioned feasibility assessment on digital job opportunities conducted in Phase 1. Additionally, a mapping of micro and small enterprises supported by PROSPECTS is being underken to identify their capacity needs to improve products towards attaining national quality standards. In Phase II,  linkages will be built with the Uganda National Bureau of Standards (UBOS) to support entrepreneurs who want to improve the quality of their products and attain quality standards as well as Uganda Registration Services Bureau (URSB) for business registration. Enterprises will be supported either as individuals, groups, or in cooperatives, depending on the services required. </t>
    </r>
    <r>
      <rPr>
        <sz val="12"/>
        <color theme="1"/>
        <rFont val="Calibri"/>
        <family val="2"/>
      </rPr>
      <t>IFC signed an agreement with one of the Financial Institutions (FI) in Uganda to access its capacity to offer more digital services and offer financial services to the refugees. Based on the recommendations, IFC will help the FI to extend services to the refugees and host communities. Also, IFC will create linkages with UNHCR and ILO to allow beneficiaries access to financial services from this FI.</t>
    </r>
  </si>
  <si>
    <t>ILO, IFC, UNHCR</t>
  </si>
  <si>
    <t xml:space="preserve"> </t>
  </si>
  <si>
    <t>Kampala, Isingiro, Terego, Madi-Okollo and Arua</t>
  </si>
  <si>
    <t xml:space="preserve">Existing and potential entreprenuers in target districts;
Farmer groups;
Financial institutions;
Agricultural cooperatives  </t>
  </si>
  <si>
    <t xml:space="preserve">Uganda National Bureau of Standards;                                                          Uganda Registration Services Bureau;                                                                 Ministry of Trade;
Industry and Cooperatives, 
National Information Technology Authority(NITAU);
District Local Governments of Isingiro, Terego, Madi-Okollo, and Arua distrcts.  </t>
  </si>
  <si>
    <t xml:space="preserve">Federation of Uganda Employers;                         Federation of Small and Medium-Sized Enterprises (FSME);        Uganda Women Entrepreneurs Association Limited (UWEAL);                                   Business Development Service Providers Network;                     Equity Bank;        
Opportunity Bank; 
Rural Finance Initiative (RUFI);
Innovation Hubs.                    </t>
  </si>
  <si>
    <t xml:space="preserve">2.3 Access to business development services, finance and market linkages
</t>
  </si>
  <si>
    <t>2.5 (a)</t>
  </si>
  <si>
    <t>Increased access to financial and non-financial Business Development Services to foster inclusive economic opportunities for refugees and host communities.</t>
  </si>
  <si>
    <t xml:space="preserve">In the first phase of engagement, IFC gathered market intel to help engage with private companies and increase awareness among various private sector businesses, including commercial banks, agribusiness companies, service industries, etc. During the second phase, the planned intervention will support existing and new entrepreneurs, commercial banks and non-banking financial institutions, and Business Development Services (BDS) to maximize the potential of businesses to create economic opportunities for host communities and refugees by adopting the conflict sensitivity and fragility lens. It will optimize the market intelligence developed during phase 1 and engage various stakeholders strategically. Additionally, the IFC will investigate possibilities of using the credit infrastructure across boundaries for refugees to access finance easily. During this second phase of the PROSPECTS Partnership Program, IFC will utilize $1.5 M from its first phase (unspent) budget for its engagement with private companies and Financial Institutions. In addition, IFC will take a strategic approach to engage and leverage opportunities with existing IFC investee companies to help them adopt the FDP lens. This will include applying tools developed by the FCS Africa team related to economic development and inclusion of the domestic private sector, as well as helping them to take a practical conflict-sensitive approach. </t>
  </si>
  <si>
    <t>IFC, ILO</t>
  </si>
  <si>
    <t>Nakivale, Isingiro, Terego, Madi-Okollo, Arua, etc. (any prospect districts)</t>
  </si>
  <si>
    <t xml:space="preserve">Existing and potential private companies in target districts; Financial institutions;
Agribusiness aggregator; Farmer groups;
  </t>
  </si>
  <si>
    <t xml:space="preserve">Ministry of Finance;
Industry and Cooperatives, 
District Local Governments of Nakivale, Isingiro, Terego, Madi-Okollo, and Arua districts.  </t>
  </si>
  <si>
    <t>To be determined as per the need</t>
  </si>
  <si>
    <t>2.5 (b)</t>
  </si>
  <si>
    <t>IFC- Blended Finance Facility for Uganda</t>
  </si>
  <si>
    <t>Leverage the Prospects blended finance instrument to help de-risk and increase the financial viability of high-impact investment projects in sectors benefiting FDPs and their host communities and increasing development impact and reach. Priority sectors: agribusiness, retail, fintech, manufacturing, financial, and business development services.</t>
  </si>
  <si>
    <t>Existing and potential private companies in target districts; Financial institutions;
 Agribusiness aggregator; Farmer groups;</t>
  </si>
  <si>
    <t>2.3 Access to business development services, finance and market linkages</t>
  </si>
  <si>
    <t>Access to socio-economic opportunities</t>
  </si>
  <si>
    <t>Improved capacity of partner institutions to promote and engage on rights at work for refugees, and Host communities</t>
  </si>
  <si>
    <r>
      <rPr>
        <sz val="12"/>
        <color theme="1"/>
        <rFont val="Calibri"/>
        <family val="2"/>
      </rPr>
      <t xml:space="preserve">In supporting the socio-economic inclusion of refugees and host communities, it is crucial to ensure that PROSPECTS implementing partners are aware of labour laws and protection of workers’ rights. This will include support to government in domesticating ILO convention 190. In Phase I, the ILO supported awareness raising sessions for implementing partners on labour laws through workshops and radio talk shows. This will continue in Phase II, targeting new implementation partners but also strengthen the capacity of district local governments to promote and enforce compliance to labour laws, labour inspection, and abitration of labour disputes that involves refugees and host communities. </t>
    </r>
    <r>
      <rPr>
        <sz val="12"/>
        <color theme="1"/>
        <rFont val="Calibri"/>
        <family val="2"/>
      </rPr>
      <t>This activity will complement UNHCR and partners' advocacy efforts to promote accessible work permits and reduce associated costs for refugees.</t>
    </r>
    <r>
      <rPr>
        <sz val="12"/>
        <color theme="1"/>
        <rFont val="Calibri"/>
        <family val="2"/>
      </rPr>
      <t xml:space="preserve">
</t>
    </r>
  </si>
  <si>
    <r>
      <rPr>
        <sz val="12"/>
        <color theme="1"/>
        <rFont val="Calibri"/>
        <family val="2"/>
      </rPr>
      <t xml:space="preserve">ILO, </t>
    </r>
    <r>
      <rPr>
        <sz val="12"/>
        <color theme="1"/>
        <rFont val="Calibri"/>
        <family val="2"/>
      </rPr>
      <t>UNHCR</t>
    </r>
  </si>
  <si>
    <t xml:space="preserve">Kampala, Isingiro, Terego, Madi-Okollo and Arua </t>
  </si>
  <si>
    <t>PROSPECTS Implementing partners, 
Media,  and                          
Officers handling the labour administration function in the targeted districts.</t>
  </si>
  <si>
    <t>Ministry Gender Labour &amp; Social; Development, Ministry of Justice (The Industrial Court;Office of the Prime Minister (OPM);District Local Governments of Isingiro; Terego, Madi-Okollo and Arua distrcts.</t>
  </si>
  <si>
    <t>NOTU,
COFTU, FUE, Platform for Labour Action</t>
  </si>
  <si>
    <t xml:space="preserve">Access to rights </t>
  </si>
  <si>
    <t>Awareness raised and capacity built among refugees and host communities on rights at work</t>
  </si>
  <si>
    <t xml:space="preserve">In phase I, PROSPECTS contributed to the Local Economic Development of PROSPECTS target districts by working to upgrade agriculture value chains through training farmers on better agronomic practices, creating economic opportunities for refugee and host communities through labour intensive works and work based learning including TVETS .  
In phase II, PROSPECTS will work with Government, employers and workers organisations to raise awareness on the rights at work for refugee and host community workers participating in Labour Intensive Public works, and apprenticeship programmes, and value chain interventions. ILO standards on occupational safety, and health provide essential tools to establish safe practices for providing maximum safety at work.   
Occupational Safety and Healh (OSH) as one of the fundamental rights at work will be mainstreamed in all PROSPECTS interventions, including agriculture, EIIP, apprenticeships and on-job skilling.  </t>
  </si>
  <si>
    <r>
      <rPr>
        <sz val="12"/>
        <color theme="1"/>
        <rFont val="Calibri"/>
        <family val="2"/>
      </rPr>
      <t>ILO,</t>
    </r>
    <r>
      <rPr>
        <sz val="12"/>
        <color theme="1"/>
        <rFont val="Calibri"/>
        <family val="2"/>
      </rPr>
      <t xml:space="preserve"> UNHCR</t>
    </r>
  </si>
  <si>
    <t>PROSPECTS Implementing partners;                                
Officers handling the labour administration function in the targeted districts;
All beneficiaries targeted under EIIP;
Agricultural value chains and skilling interventions.</t>
  </si>
  <si>
    <t xml:space="preserve">Ministry Gender Labour, and Social Development. 
District Local Governments of Isingiro, Terego, Madi-Okollo and Arua distrcts.
</t>
  </si>
  <si>
    <t>NOTU, COFTU, FUE, and other relevant implementing partners</t>
  </si>
  <si>
    <t>Enhancing value chain resilience, fostering market linkages, developing financial products to manage recurrent shocks, and strengthening financial skills of youth and women, in host and refugee communities</t>
  </si>
  <si>
    <t>To provide access to markets, enhance value chains, and provide financial inclusion in host and refugee communities by supporting implementation of selected PS actors and value chains under INVITE. INVITE will focus on establishing and strengthening links to financial services focusing on digitalization, development of products and methodologies that have built a significant loan portfolio client base in RHDs leading to an increase access of loans by refugees and host communities. INVITE will further complement the activities of the UCSATP in 2.10 below focusing on share cropping, provision of animal feed by youth, inputs seeds and agricultural extension services.
When IFC’s program related to economic development and inclusion of the domestic private sector comes live, IFC will complement activities with other active partners. IFC's participation would help mobilize private investments for sustainable development projects, especially in manufacturing, agriculture, climate-resilient technologies, and market linkages.</t>
  </si>
  <si>
    <t>World Bank, UNCHR, IFC and ILO</t>
  </si>
  <si>
    <t>BoU, PSFU, OPM</t>
  </si>
  <si>
    <t>Building Resilience of Refugee Women Entrepreneurs in Uganda</t>
  </si>
  <si>
    <t>Reviewing the barriers/constraints refugee women entrepreneurs face, and the interplay between refugee women entrepreneurship and mental health [UNHCR].  Co-designing and testing a scalable intervention to address mental health issues and improve the well-being of refugee women entrepreneurs. Under this component, the World Bank, in collaboration with the Ministry of Gender, Labour, and Social Development (MGLSD), Office of the Prime Minister, District Local Governments (DLGs), and other partners such as UNHCR and The Carter Center (TCC), will use information generated under component 1 to co-design an intervention that target the needs of women refugee entrepreneurs under GROW and develop guidance on integrating mental health in livelihood and women entrepreneurship programming.  WOrking together with WB and UNHCR, ILO will introduce its tools on promoting women’s entrepreneurship development to address barriers and unlock opportunities for women entrepreneurs by applying an evidence-based approach while drawing upon its unique mandate on creating a more enabling environment for women entrepreneurs by addressing some of the systemic constraints that women entrepreneurs encounter through collective action and offer gender-responsive services and to advocate for and amplify the voices of women entrepreneurs and facilitate the delivery of tailored training and transformative solutions responding to the specific needs and demands of women entrepreneurs using GET-Ahead, WEDGE, WED and SIYB tools.</t>
  </si>
  <si>
    <t>World Bank with UNHCR and ILO</t>
  </si>
  <si>
    <t>MoGLSD, PSFU, OPM</t>
  </si>
  <si>
    <t>Building the resilience of Refugees and Host communities to Climate Change and declining Food Ration in Uganda through economic empowerment and capacity building</t>
  </si>
  <si>
    <t xml:space="preserve">Inform and support implementation of Uganda Climate Smart Transformation Project by enhancing the resilience of Refugees and host communities to climate change, declining food rations and price spikes through a combination of enhanced access to land, output markets, and agricultural extension services. The key interventions include: (i)  Enhancing production of selected food crops through shared cropping and (ii)  Provision of digital agricultural extension and market services; adoption of climate smart crop and management practices; support private sector role and young men and women to access agricultural wage employment by building to provide agricultural extension services including sustainable crop, livestock, and fisheries extension services to refugees and host community farmers. 
</t>
  </si>
  <si>
    <t>World Bank with UNCHR and ILO</t>
  </si>
  <si>
    <t>MAAIF, OPM</t>
  </si>
  <si>
    <t>Support the alignment of MACP activities with World Bank education activiites and national operations financed under the Window for Host Communities and Refugees (GROW, INVITE, CSATP).  Provide policy dialogue support for CRRF Structures and the JLIRP and engagement with the CRRF Steering Group and CRRF DPG.  Strengthen coordination of PROSPECTS employment generating activities and parntners with broader World Bank forced displacement engagement.</t>
  </si>
  <si>
    <t>World Bank with ILO, UNHCR, IFC</t>
  </si>
  <si>
    <t>PSFU, BoU, MAAIF, OPM, MoGLSD</t>
  </si>
  <si>
    <t>Pillar 3: PROTECTION AND SOCIAL PROTECTION</t>
  </si>
  <si>
    <t>Inclusion of CP, GBV and CBP refugee and host community priorities in National and Local Development Policies, Programmes and Planning</t>
  </si>
  <si>
    <r>
      <rPr>
        <sz val="12"/>
        <color rgb="FF000000"/>
        <rFont val="Calibri"/>
        <family val="2"/>
      </rPr>
      <t>The collective intervention by UNHCR and UNICEF will: 
UNHCR will  
(i) facilitate MGLSD-led mapping and gap analysis of the legal, regulatory and policy environment relevant to CP/GBV/CBP. This will build on existing mapping and gap analysis, policy frameworks and consider UNICEF and UNHCR indicators; 
(ii)   Support Government of Uganda on the inclusion of refugees in the national/local development plans; 
(iii)  Support joint policy dissemination, dialogues and implementation. Uptake of key CP/GBV/CBP inclusion priorities in MGLSD frameworks, NDPIV, Governance and Security Programme, Administration of Justice Programme, the Human Capital Development Programme, District Development Plans and operational budgets; 
(iv)   Support MGLSD, MPS and MoLG to strengthen service delivery standards and SSW functions, with implementation piloted in select refugee hosting locations by 2027; 
(v)  Support District Local Governments to operationalize the National Child Policy (2020) and other key policies (Parenting Guidelines, National GBV Policy and Action plans)</t>
    </r>
    <r>
      <rPr>
        <sz val="12"/>
        <color rgb="FFFF0000"/>
        <rFont val="Calibri"/>
        <family val="2"/>
      </rPr>
      <t xml:space="preserve"> </t>
    </r>
    <r>
      <rPr>
        <sz val="12"/>
        <color rgb="FF000000"/>
        <rFont val="Calibri"/>
        <family val="2"/>
      </rPr>
      <t xml:space="preserve">for more effective prevention and protection of children and adolescents against all forms of violence, exploitation, abuse, and neglect across all settings.
UNICEF: Support the District Local Governments to operationalize the national Child Policy (2020) to strengthen the capacity of local government and protection structures for effective prevention and protection of children and adolescent against all forms of violence, exploitation, abuse, and neglect in all settings.
</t>
    </r>
  </si>
  <si>
    <t>UNICEF, UNHCR</t>
  </si>
  <si>
    <t>Settlements and urban (Kampala)</t>
  </si>
  <si>
    <t>Refugees and Host Communities</t>
  </si>
  <si>
    <t>MGLSD, MoLG, Justice Sector, MFPED, KCCA (Kampala)</t>
  </si>
  <si>
    <t xml:space="preserve">NL Gov, EU, USAID, etc </t>
  </si>
  <si>
    <t xml:space="preserve">3.1 Sustained, inclusive and protective policy framework 
</t>
  </si>
  <si>
    <t xml:space="preserve"> Inclusive Social Safeguards and Social Risk Management Protocols are Developed and Implemented </t>
  </si>
  <si>
    <t xml:space="preserve">The proposed intervention aims to develop technical guidance to align social safeguards and social risk management protocols (inclusive of PSEA/SH/VAC) customized for key sectors and functions, for roll out and testing in select refugee hosting locations linked with national programs financed by the WB, including alignment with grievance redress mechanisms, FRRM and other existing local accountability mechanisms.   </t>
  </si>
  <si>
    <t>World Bank,UNHCR, UNICEF</t>
  </si>
  <si>
    <t>MGLSD, MoLG, OPM/DRDIP</t>
  </si>
  <si>
    <t xml:space="preserve">3.3 Safety from violence and exploitation, including GBV
</t>
  </si>
  <si>
    <t xml:space="preserve">Strengthening of policies and implementation for third country opportunities </t>
  </si>
  <si>
    <r>
      <rPr>
        <b/>
        <sz val="12"/>
        <color rgb="FF000000"/>
        <rFont val="Calibri"/>
        <family val="2"/>
      </rPr>
      <t>The proposed intervention will enable UNHCR to</t>
    </r>
    <r>
      <rPr>
        <sz val="12"/>
        <color rgb="FF000000"/>
        <rFont val="Calibri"/>
        <family val="2"/>
      </rPr>
      <t xml:space="preserve">:
(i) Lead policy coordination on third country opportunities with all stakeholders through the Uganda Complementary Pathway contact group; 
(ii) Provide technical support and collaborate with partner(s) including Prospects partners to support refugee access to complementary pathways in urban and settlement areas; Capacity building of RLOs and DLGs to strengthen community based appraoches towards autonomous access to pathways.
(iii) Maintain its protection role for Family Reunification, with regards to dissemination of criteria, supporting applications through assessments (Best Interests) and liaising with UNHCR country offices and legal representation for complex cases
</t>
    </r>
  </si>
  <si>
    <t>UNHCR, ILO, UNICEF</t>
  </si>
  <si>
    <t xml:space="preserve">OPM, Ministry of internal affairs, Districts </t>
  </si>
  <si>
    <t xml:space="preserve">Finn Church Aid </t>
  </si>
  <si>
    <t>Generating Evidence to Inform Learning and Policy Advocacy</t>
  </si>
  <si>
    <t xml:space="preserve">The proposed intervention will generate evidence and quality data analysis to inform protection policy advocacy, to demonstrate lessons learned from the Prospects partnership that can help the scaling of successful mechanisms, tools and processes and to produce communication and policy advocacy products. The intervention will enable engagement and participation of Refugees and Host Communities in Monitoring,Evaluation and Learning (MEL) sessions, Refugee Engagement forums both at National and Sub-national levels to enrich lessons learnt and inform policy prioritization </t>
  </si>
  <si>
    <t>UNHCR,ILO,WB,UNICEF,IFC</t>
  </si>
  <si>
    <t>Relevant national policies and strategies are strengthened to include social protection for refugees</t>
  </si>
  <si>
    <t>Social protection plays a key role in in an individual’s life cycle, from early childhood, to supporting workers during life, and work transitions, and old age. UNICEF and ILO will aim to undertake an in-depth assessment of social protection policies, legislative framework, and strategies including the National Employment Strategy, the National Social Protection Strategy, the National Policy on Persons with Disabilities, and the National Micro Small Medium Enterprise and Entrepreneurship Strategy with the aim of promoting inclusion for refugees. The assessments will also focus on ascertaining the extent to which social protection policy frameworks have incorporated guiding principles under social security standards. In addition, the 2 partners will leverage opportunities to include refugees in social protection strategies that are currently under development (such as the National Social Protection Strategy and the National Strategy on Coverage Extension) as well as championing for the inclusion of refugees and social protection under NDPIV. 
Research and knowledge products on investment cases for adolescents; Programme Impact; Local Level Social Protection and Socio-economic Evolution; Programme Targeting and Social cohesion in Refugee Hosting Districts. (UNICEF) will be strengthened. This will build on a regional Great Lakes analytics the World Bank is undertaking reviewing the inclusion of forced displacement issues within national social protection policies and systems.</t>
  </si>
  <si>
    <t>ILO, UNICEF, UNHCR, WB</t>
  </si>
  <si>
    <t>Refugee and host communities in the program target areas.</t>
  </si>
  <si>
    <t>Ministry of Gender, Labour, and Social Development (Expanding Social; Protection Programme); 
National Social Security Fund; 
Office of the Prime Minister; 
District local governments.</t>
  </si>
  <si>
    <t xml:space="preserve">Federation of Uganda Employers, National Organization for Trade Unions,
COFTU, 
Parliamentary Forum on Social Protection. </t>
  </si>
  <si>
    <t>Strengthening Birth Registration and Issuance of Certificates</t>
  </si>
  <si>
    <t>The proposed intervention aims to strengthen birth registration for forcibly displaced and host community children.  This includes supporting the Government to address systemic practical barriers to birth registration and issuance of birth certificates.
UNHCR intervention supports government and UNICEF birth registration initiatives. UNHCR's will provide technical refugee protection advice to UNICEF, as well as advocacte for, coordination, and  mobilization Communities regarding birth registration. Funding covers staff costs for supporting these efforts at the field or Kampala level based on targeted refugee settlements.
UNICEF: Support NIRA to deliver birth registration services to children born to refugee parents and adolescents in host communities to facilitate their access to social and economic services (schools, TVET Centers, financial services, and Skilling Centers).</t>
  </si>
  <si>
    <t>NIRA</t>
  </si>
  <si>
    <t xml:space="preserve">3.2 Strengthened asylum system and documentation 
</t>
  </si>
  <si>
    <t>Strengthen asylum system and civil registration institutions</t>
  </si>
  <si>
    <t>The proposed intervention will ensure timely continuous registration, documentation, and RSD processing of asylum applications. In addition, it will enhance fairness, efficiency, and integrity of the asylum process. It will also ensure evidence based reliable, credible, and consistent data on refugees and asylum seekers resulting in strengthened protection responses and programming. This will require an investment in the infrustructure and staffing capacities. Further, the intervention will improve access to electronic machine-readable Conventional Travel Document (CTDS) to all refugees through the roll out of an online CTD application platform.  In light of the growing backlog of asylum application, UNHCR will work with the governement to adopt a differentiated RSD modality as a means to  prevent the creation of RSD backlog and ensure that  asylum application are handled in a timely and fair decisions. To enhance  the process, we propose  to conduct benchmark visits to jurisdictions that have successfully implemented differentiated RSD modalities. In addition, 05 Refugee Interviewing officers will be retained  in 2025  to enhance RSD case management capacity.</t>
  </si>
  <si>
    <t>UNHCR</t>
  </si>
  <si>
    <t>Strengthening Government ownership for CP / GBV through improved capacities, alignment and integration of local government and humanitarian systems</t>
  </si>
  <si>
    <t>This joint intervention supports MGLSD and Kampala Capital City Authority (KCCA) in facilitating the transition of humanitarian CP/GBV service delivery governance to national and local authorities with CP/GBV mandates (standard setting, service delivery, monitoring, coordination, and oversight). and facilitate transition of humanitarian CP and GBV service delivery governance to national and local authorities.  
This includes capacity development for the Social Service Workforce to address violence and other child protection concerns; support to the Uganda Child Helpline and District and Sub-County multisectoral Child Well-being Committee (CWBC) coordination forums; co-creation and scaling up of Inclusive and Integrated Service Delivery Models; and alignment of refugee community-based mechanisms and structures with national systems and local structures.</t>
  </si>
  <si>
    <t xml:space="preserve">MGLSD, MoLG, Justice Sector, District Local Gov </t>
  </si>
  <si>
    <t>UNDP, UN Women, UNFPA</t>
  </si>
  <si>
    <t xml:space="preserve">Localization CP GBV Systems  </t>
  </si>
  <si>
    <t>The proposed intervention aims to enhance access to quality multi-sectoral case management services and community-based mental health and psychosocial support (MHPSS) including Alternative Care to children and adolescents, inclusive of refugees, in the community and in the institutions (schools, TVET Centers, and Skilling Centers).  This also includes systematic localization and scaling up of CP GBV Prevention, Risk Mitigation and Response (through community led Social and Behavior Change Communication, youth and adolescent led interventions, structured parent and caregiver interventions and other proven models) in select refugee hosting locations.</t>
  </si>
  <si>
    <t>UNICEF (Gov Case Management); UNHCR (NonGov Case Management by Local SSW)</t>
  </si>
  <si>
    <t>MGLSD, MoLG, District Local Gov</t>
  </si>
  <si>
    <t>3.10</t>
  </si>
  <si>
    <t xml:space="preserve">Streamlining and Harmonizing MIS </t>
  </si>
  <si>
    <t xml:space="preserve">The proposed intervention aims to support ongoing MGLSD led processes to streamline and harmonize multiple MISs into one national Information Management System (MIS) for inclusive child protection administrative data across all settings, including institutions. This will be interoperable with other gov MIS systems (health, education, NIRA) and will inform Gov and non-Gov social service workforce case management, service delivery and policy decisions. Covers UNHCR staff participation in government-led workshops and provision of inputs.
Support the roll-out, initial maintenance and capacity building of the National Single Registry for Social Protection in Uganda in 4 Refugee Hosting Districts. </t>
  </si>
  <si>
    <t>USAID</t>
  </si>
  <si>
    <t>Mandate Refugee Status Determination procedures</t>
  </si>
  <si>
    <t>The proposed intervention will ensure protection and assistance to the LGBTIQ+ asylum seekers noting that the government has suspended the admission, registration and Refugee Status Determination of asylum seekers who present sexual orientation claims. It will also ensure protection of other cases that have been rejected on second instance and are in continued need of international protection.</t>
  </si>
  <si>
    <t>2024-2025</t>
  </si>
  <si>
    <t>Asylum Seekers</t>
  </si>
  <si>
    <t xml:space="preserve">Complementary CP Services including Best Interests Procedures (BIA and BID) </t>
  </si>
  <si>
    <t>Complementary child protection services will continue to be delivered in 3 settlements to ensure protection from abuse and neglect etc. which is a precondition to learning, earning, self-reliance. It will also be a control group to measure the effectiveness of the new ways of working versus 'old way of working'. The proposed intervention will support complementary partner-delivered CP services utilizing best interests procedures (BIP) for best interest determinations (BID) in 04 refugee hosting locations, as well as during registration and refugee status determination procedures.  To the extent practicable, this intervention will serve as a"control group" to measure cost effectiveness of the inclusive model and case mgmt localization.</t>
  </si>
  <si>
    <t>INGO's/SSW</t>
  </si>
  <si>
    <t xml:space="preserve">Increased  coverage of  refugees and HCs into national social protection schemes </t>
  </si>
  <si>
    <t xml:space="preserve">UNICEF and ILO, in Phase Two, will focus on supporting poor and vulnerable refugees and their host communities access critical social protection interventions relevant to their circumstances. This component will also focus on ensuring that social protection systems are well adapted and part of integrated policy responses, based on all stakeholder involvement, in order to guarantee adequate levels of protection needed by vulnerable refugee and host communities beyond the target districts 
Social security coverage remains low and effectively limited to civil servants, and some formally employed private sector workers. However, for social insurance, the recent amendment to the National Social Security Fund (Amendment) Act 2021, now presents an opportunity for more people to be covered under NSSF. Additionally, this amendment further extends its provisions to encompass refugees to engage in voluntary savings via the NSSF if they so desire. Therefore, in Phase 2 the ILO working closely with the Ministry of Gender, Labour and Social Development and NSSF will support the drive towards coverage of refugees and HCs under NSSF. This support will include system strengthening to facilitate the onboarding of new savers including refugees in NSSF. Additionally, ILO will engage with NSSF to drive robust information sharing and awareness raising on NSSF services in the refugee and host communities.
UNHCR will lead in Advocayadvocacy and Coordination for refugee inclusion in the national Socail protection schemes and PROSPECTS partners will leaverage UNHCR comparative advantage to advance refugee inclusion and strengthen thematic cordination,advocacy for refugee inclusion in national social protection schemes. 
Led by UNICEF, poor and vulnerable refugee and host community adolescents enrolled in learning and skilling initiatives will be supported with timed cash transfers and complimentary protection and health services to reduce the burden of retention, to facilitate their income earning capacity – targeting those at risk of dropout from skilling or learning activities.
</t>
  </si>
  <si>
    <t>ILO, UNICEF, UNHCR</t>
  </si>
  <si>
    <t xml:space="preserve">Refugee and host communities in the program target areas. </t>
  </si>
  <si>
    <t>Federation of Uganda Employers, National Organization for Trade Unions, COFTU, Association of Workers in the informal economy, FSME, Uganda Small Scale Industries Association, UWEAL.</t>
  </si>
  <si>
    <t xml:space="preserve">3.4 Extended coverage of social protection systems
</t>
  </si>
  <si>
    <t>Pillar 4: CRITICAL INFRASTRUCTURE</t>
  </si>
  <si>
    <t>4.1</t>
  </si>
  <si>
    <t>eDirectory and eReferral Pathways</t>
  </si>
  <si>
    <r>
      <rPr>
        <sz val="12"/>
        <color rgb="FF000000"/>
        <rFont val="Calibri"/>
        <family val="2"/>
      </rPr>
      <t>Under DRDIP, GBV/VAC champions were identified and oriented on risk mitigation and prevention response. Six thousand IEC materials were developed and translated into four languages. Furthermore, DRDIP SIST, DIST, and community structures were trained on GBV/VAC/SEA and SH. GBV &amp; VAC champions/GRCs continue supporting the handling and referral of GBV &amp; VAC cases across the project area. Safe spaces in institutions like schools and health centers were established to promote counseling services for survivors and perpetrators. 
The proposed intervention will create an eDirectory of multisectoral services relevant to GBV VAC prevention, risk mitigation, response as well as virtual services across the humanitarian-development nexus in refugee hosting districts. 
Hosted on Gov platforms and embedded in Gov databases, the eDirectory will have real time updating capability, multilingual and quality control functionality and be widely available to the public. 
 - Hire a local consultant to build on World Bank mapping exercise and propose eDirectory and eReferral system to be piloted in Kampala and scaled up across refugee hosting districts.  HQ to provide technical advisory support and leverage private sector support.   
 - Prototype design, implementation of eDirectory and eReferral Pathways, action plan to be endorsed by Gov for scaling up.  HQ to support exploring potential for 2024 pro bono support and continued 2025 investments (technical and financial) from private sector in collaboration with DLA Piper.</t>
    </r>
    <r>
      <rPr>
        <sz val="12"/>
        <color rgb="FFFF0000"/>
        <rFont val="Calibri"/>
        <family val="2"/>
      </rPr>
      <t xml:space="preserve">
</t>
    </r>
  </si>
  <si>
    <t>UNHCR, World Bank</t>
  </si>
  <si>
    <t>MGLSD, MoLG, DLGs</t>
  </si>
  <si>
    <t xml:space="preserve">4. Leveraging critical infrastructure </t>
  </si>
  <si>
    <t>Government and private sector actors supported to establish and extend irrigation systems for farmers engaged in agricultural value chains</t>
  </si>
  <si>
    <t>Rehabilitation/upgrade water supply systems with a focus on climate smart technologies (solar pumping) to serve both HCs and FPDs in target districts. To ensure sustainable use of ground water, the upgraded systems will be installed with ground monitoring remote sensors and promotion of conservation of catchments areas by local communities will be included.</t>
  </si>
  <si>
    <t>ILO, UNHCR and UNICEF</t>
  </si>
  <si>
    <t>Madi-Okollo,Terego,Isingiro</t>
  </si>
  <si>
    <t>Farmer groups from refugee and host communities</t>
  </si>
  <si>
    <t>Ministry of Water and Environment, Ministry of Agriculture, Local Government in the target districts, Office of the Prime Minister</t>
  </si>
  <si>
    <t xml:space="preserve">Ripple Effect, Private sector, Financial service providers
</t>
  </si>
  <si>
    <t xml:space="preserve">Community Centers phase II </t>
  </si>
  <si>
    <t xml:space="preserve">The Proposed intervention will take on PROSPECTS 1.) Phase 1 (OF) of the Community Centers to conduct phase 2. The community centers are Multi purpose including histing Peacefull coexistance interventios, MHPSS interventions, Youth Empowerment </t>
  </si>
  <si>
    <t>UNHCR, ILO</t>
  </si>
  <si>
    <t>Refugees and HC</t>
  </si>
  <si>
    <t>Refugees and Host community</t>
  </si>
  <si>
    <t>OPM</t>
  </si>
  <si>
    <t>RLO's, TPO</t>
  </si>
  <si>
    <t xml:space="preserve">Rehabilitation/upgrade of schools and non-formal education centers including WASH facilities and Establishment of ICT labs in schools </t>
  </si>
  <si>
    <r>
      <rPr>
        <sz val="12"/>
        <color rgb="FF000000"/>
        <rFont val="Calibri"/>
        <family val="2"/>
      </rPr>
      <t xml:space="preserve"> In Phase 1, </t>
    </r>
    <r>
      <rPr>
        <b/>
        <sz val="12"/>
        <color rgb="FF000000"/>
        <rFont val="Calibri"/>
        <family val="2"/>
      </rPr>
      <t xml:space="preserve">UNHCR </t>
    </r>
    <r>
      <rPr>
        <sz val="12"/>
        <color rgb="FF000000"/>
        <rFont val="Calibri"/>
        <family val="2"/>
      </rPr>
      <t xml:space="preserve">established ICT labs in 9 secondary schools while </t>
    </r>
    <r>
      <rPr>
        <b/>
        <sz val="12"/>
        <color rgb="FF000000"/>
        <rFont val="Calibri"/>
        <family val="2"/>
      </rPr>
      <t xml:space="preserve">UNICEF </t>
    </r>
    <r>
      <rPr>
        <sz val="12"/>
        <color rgb="FF000000"/>
        <rFont val="Calibri"/>
        <family val="2"/>
      </rPr>
      <t xml:space="preserve">supported public schools that were supporting both HC and FDPs with WASH infrastructure. This support will continue in Phase 2 by targeting institutions (schools and learning centres) where WASH facilities are inadequate.  UNICEF will construct new and/or rehabilitate/upgrade existing WASH facilities (water, sanitation, and handwashing) to ensure they meet minimum government standards that in turn will lead to improved attendance and retention by students, especially amongst girl students, in learning institutions. Rehabilitation of five existing NFE Youth Skills Centers in partnership with district authorities and OPM, and support their functionality to ensure skilling and leanring-to-earning of 6,000 refugee and HC out-of-school adolescents and youth. In terms of the design of youth centers, UNICEF will ensure the multi-purpose use of these locations to flexibly serve the intended objectives of these facilities primarily as ‘Skilling Hubs’ that target mainly young people who are not in training, education or employment. Depending on the size and detailed specs of the location, the facility will include a space for conducting trainings, another space for meetings and casual discussions and another space for individual work. UNICEF will renovate the selected facilities and equip with relevant furniture items and ICT equipment to ensure the platform is used to its maximum potential. Youth centers are aimed to be a vivid hub that connects adolescents in the surrounding area to build their skills and prepare for life and work. The centers will also offer young people a well-protected environment that is conducive to their socio-emotional development. </t>
    </r>
    <r>
      <rPr>
        <b/>
        <sz val="12"/>
        <color rgb="FF000000"/>
        <rFont val="Calibri"/>
        <family val="2"/>
      </rPr>
      <t xml:space="preserve">UNHCR </t>
    </r>
    <r>
      <rPr>
        <sz val="12"/>
        <color rgb="FF000000"/>
        <rFont val="Calibri"/>
        <family val="2"/>
      </rPr>
      <t xml:space="preserve">will support the upgarde of dilapidate education infarstructure and improve facilities in existing goverenment schools or Community schools (established by Humaniterian actors) in preperation of these institutions for coding and goverenment grant aiding. 
</t>
    </r>
  </si>
  <si>
    <t xml:space="preserve">UNHCR, UNICEF </t>
  </si>
  <si>
    <t>Government engaged to extend digital infrastructure to enhance access to digital connectivity services, for refugee and host communities</t>
  </si>
  <si>
    <r>
      <rPr>
        <sz val="12"/>
        <color rgb="FF000000"/>
        <rFont val="Calibri"/>
        <family val="2"/>
      </rPr>
      <t>In 2019, NITA-U launched the Uganda Digital Acceleration Project-GovNet (UDAP-GovNet), with the objectives: expanding access to high-speed internet in selected areas; improving efficiency of digital service delivery in selected public sectors; and strengthening the digital inclusion of selected host communities and refugees. In Phase 1, ILO commissioned a feasiblity assessment on opportunities for refugee and host community youth in the digital economy, which found that access to technology and internet for refugees and host community youth is limited, yet would increase their access to digital skills and job opportunities, including in the gig economy. In Phase 2, ILO will work with NITA-U to extend internet connectivity, particularly for the 4 job centers and 6</t>
    </r>
    <r>
      <rPr>
        <b/>
        <sz val="12"/>
        <color rgb="FF000000"/>
        <rFont val="Calibri"/>
        <family val="2"/>
      </rPr>
      <t xml:space="preserve"> </t>
    </r>
    <r>
      <rPr>
        <sz val="12"/>
        <color rgb="FF000000"/>
        <rFont val="Calibri"/>
        <family val="2"/>
      </rPr>
      <t>community centers that were established by ILO and UNHCR PROSPECTS in Phase 1, aimed at strengthening the inclusion of refugee and host community youth of in the digital economy.</t>
    </r>
  </si>
  <si>
    <t>ILO, UNHCR</t>
  </si>
  <si>
    <t>Kampala, Isingiro, Terego, Madi-Okollo and Arua distrcts.</t>
  </si>
  <si>
    <t xml:space="preserve">District Local Governments, NGOs, Refugee and host communities in the program target areas </t>
  </si>
  <si>
    <t>MoICT-NG, NITA-U, 
MInistry of Gender, Labour and Social Development
District Local Governments of Isingiro, Terego, Madi-Okollo and Arua distrcts,</t>
  </si>
  <si>
    <t>FUE, NOTU</t>
  </si>
  <si>
    <t>Long term sustained water services for refugee settlements and host communities in Uganda</t>
  </si>
  <si>
    <r>
      <rPr>
        <b/>
        <sz val="12"/>
        <color rgb="FF000000"/>
        <rFont val="Calibri"/>
        <family val="2"/>
      </rPr>
      <t xml:space="preserve">WB </t>
    </r>
    <r>
      <rPr>
        <sz val="12"/>
        <color rgb="FF000000"/>
        <rFont val="Calibri"/>
        <family val="2"/>
      </rPr>
      <t xml:space="preserve">will lead a review of the experiences from the limited number of water system transfers undertaken so far (to NWSC and Umbrellas), to gather lessons and develop an updated overall system transfer policy and procedure. Further, detailed work to develop specific policy and transfer actions, together with specific required investment package will be undertaken for each identified water system. It is envisaged that the water systems will be identified, prioritized, and grouped into suitable batches. Support the establishment and operationalization of a database of inventory of assets and performance of all water systems in refugees’ and hosting communities’ districts to support asset management and service provision and sustainability oversight by the GoU.
Where water infrastructure serving HCs and FDPs in target areas does not qualify to be transferred to either NWSC or Umbrella organizations, these will come under the responsibility of district local government to manage.  </t>
    </r>
    <r>
      <rPr>
        <b/>
        <sz val="12"/>
        <color rgb="FF000000"/>
        <rFont val="Calibri"/>
        <family val="2"/>
      </rPr>
      <t xml:space="preserve">UNICEF </t>
    </r>
    <r>
      <rPr>
        <sz val="12"/>
        <color rgb="FF000000"/>
        <rFont val="Calibri"/>
        <family val="2"/>
      </rPr>
      <t xml:space="preserve">will support districts to improve their role in the Operation and Maintenance (O&amp;M) of rural water infrastructure using the revised O&amp;M framework (CBMS+). This will include establishing professional management structures at community, sub-county, and district level. Area Service Providers (ASP) will contracted by the District Water and Sanitation Board (DWSSB) to provide O&amp;M services supporting both HCs and FDPs.
</t>
    </r>
  </si>
  <si>
    <t>World Bank, UNICEF and UNHCR</t>
  </si>
  <si>
    <t>Isingiro, Terego, Madi-Okollo</t>
  </si>
  <si>
    <t>District Local Governments</t>
  </si>
  <si>
    <t>MoWE, District Local Governments of Isingiro, Madi Okollo and Terego</t>
  </si>
  <si>
    <t>Rehabilitation and construction (including electrification) of Registration Facilities in Kampala, Imvepi, Rhino and Nakivale</t>
  </si>
  <si>
    <t>The proposed intervention will seek to expand access to protection services, including 
registration and RSD by creating additional centers in far away locations in these settlements and in Kampala. Notable, refugees walk up to 21 kilometers in some locations to access services which, in part, has contributed to practices such as trade-offs - sacrificing meagre resources to obtain services. The proposed intervention will, to the extent possible, mitigate incidences of fraud and enhance protection through real-time access to services in registration and RSD.</t>
  </si>
  <si>
    <t>Kampala, Imvepi, Rhino and Nakivale.</t>
  </si>
  <si>
    <t>FDP's</t>
  </si>
  <si>
    <t>Support the alignment of MACP activities with World Bank infrastructure activiites and national operations financed under the Window for Host Communities and Refugees (IWMPD, UDAP, USMID, DRDIP, EASP, Roads &amp; Bridges).  Provide policy dialogue support for CRRF Structures and the SERP and engagement with the CRRF Steering Group and CRRF DPG.  Strengthen coordination of PROSPECTS infrastructure activities with broader World Bank forced displacement engagement.</t>
  </si>
  <si>
    <t>World Bank with UNHCR</t>
  </si>
  <si>
    <t>NITA-U, UNRA, MoWE, MoGLSD, OPM, MoICT, MoLHUD, MEMD, UECCC</t>
  </si>
  <si>
    <t>Implement Market Based Sanitation approach and Hygiene Promoition campaigns in target districts to support both host communities and FDPs</t>
  </si>
  <si>
    <t xml:space="preserve">Through market-based sanitation approach, stimulate private sector involvement in the sanitation services that will result in greater demand for and therefore improvement in the coverage of basic sanitation in HCs and FDPs.
For the HCs and FDPs targeted with the MBS activities, hygiene promotion campaigns will be conducted in line with the Ministry of Water and Environment’s national Handwashing Strategy.
</t>
  </si>
  <si>
    <t>DLGs, HCs, FDPs</t>
  </si>
  <si>
    <t xml:space="preserve">MoH, DLGs of Isingiro, Terego and Madi Okollo </t>
  </si>
  <si>
    <t>Roll out of integrated WASH Management Information System in targte disitrcts of Isingiro, Terego and Madi Okollo</t>
  </si>
  <si>
    <t xml:space="preserve">Uganda has committed to the SDGs to achieve, by 2030, access to water and sanitation for all. To strengthen the country’s drive towards this goal, focused attention should be given to planning, monitoring and evaluation of the SDG indicators. UNICEF is supporting the Ministry of Water and Environment, Ministry of Health and Ministry of Education and Sports to set up robust web-based real time monitoring, evaluation, and reporting system to improve capturing of data on WASH improvement processes and analyzing this data to generate timely reports for decision-making. The integrated WASH MIS will be rolled out in PROSPECTS target refugee hosting districts, to ensure data is captured for both the HC and FDP population, which will contribute to FDP integration into national WASH systems.
</t>
  </si>
  <si>
    <t xml:space="preserve">MoEW, MoH, MoES, DLGs of Isingiro, Terego and Madi Okollo </t>
  </si>
  <si>
    <t>New Intervention (4.11)</t>
  </si>
  <si>
    <t>Consolidate and Automate the PROSPECTS Monitoring, Evaluation, Learning and Reporting  Systems, Tools, and Processes</t>
  </si>
  <si>
    <t>In Phase 1, the PROSPECTS CT learned that the Manual MEL system hindered our ability to
 generate accurate, timely, consistent, complete, and unique data (without double counting). 
This limitation prevented the team from conducting meaningful analyses to support real-
time decision-making, thereby impacting the quality of PROSPECTS decisions and project outcomes. Additionally, the manual system was time-consuming and often produced shallow and sometimes contradictory information. During the MEL session in September 2024, the CT proposed 
consolidating and automating the PROSPECTS MEL systems, tools, and processes to enhance
data accuracy, timeliness, consistency, completeness, and uniqueness. This would facilitate
better data interpretation and enable data-driven, quick, evidence-based decisions. The country team would pilot the automated system in Uganda, and if this works out very well, the plan is to replicate and adapt the system for all the 8 countries.
Against this backdrop, the country team, with the leadership of ILO Uganda, proposes the following activities:
•	Consolidate PROSPECTS project monitoring, evaluation, learning, and reporting tools, systems, and processes.
•	Recruit and deploy a PROSPECTS project CT monitoring and evaluation consultancy firm to automate the agreed monitoring, reporting, evaluation, and learning systems, tools, and processes.
•	Deploy and train UN PROSPECTS Partners on using the automated M&amp;E system.
•	Conduct capacity-building training for grassroots implementing partners on using the monitoring, evaluation, learning, and reporting systems.
•	Engage the consultancy firm to provide onboarding support to UN Partners and grassroots implementing partners on the use of the M&amp;E system.</t>
  </si>
  <si>
    <t>CROSS-CUTTING ACTIVITY</t>
  </si>
  <si>
    <t>ILO,UNICEF,UNHCR,IFC &amp; WORLD BANK</t>
  </si>
  <si>
    <t>All areas covered by the Uganda Country team with a possibility of rolling out the system to other 7 countries after a successful pilot</t>
  </si>
  <si>
    <t>2025-2027</t>
  </si>
  <si>
    <t>UN Partners (ILO, UNICEF, UNHCR, IFC, and Word Bank), PROSPECTS grassroot  Implementating Partners.</t>
  </si>
  <si>
    <t>Ministry of Gender, Labour, Social Development, Ministry of Education and Sports, Office of the Prime Minister, and the Ministry of Agriculture, Animal and Fisheries, Uganda Hotel and Tourism Training Institute, National Council for Higher Education, Directorate of Industrial Training</t>
  </si>
  <si>
    <t>The Automated MEL system will consistently, and accurately collect, analyse, visualise, and report on the performance of the PROSPECTS Project in real-time. It will track both quantitative and qualitative metrics against key performance indicators and collectively store, and retrieve contributions to the PROSPECTS Theory of Change.</t>
  </si>
  <si>
    <t>Total MACP activity costs USD</t>
  </si>
  <si>
    <t>Total OF activity costs USD</t>
  </si>
  <si>
    <r>
      <rPr>
        <b/>
        <sz val="12"/>
        <color theme="1"/>
        <rFont val="Calibri"/>
        <family val="2"/>
      </rPr>
      <t>Organization</t>
    </r>
    <r>
      <rPr>
        <sz val="12"/>
        <color theme="1"/>
        <rFont val="Calibri"/>
        <family val="2"/>
      </rPr>
      <t> </t>
    </r>
  </si>
  <si>
    <r>
      <rPr>
        <b/>
        <sz val="12"/>
        <color theme="1"/>
        <rFont val="Calibri"/>
        <family val="2"/>
      </rPr>
      <t>Total </t>
    </r>
    <r>
      <rPr>
        <sz val="12"/>
        <color theme="1"/>
        <rFont val="Calibri"/>
        <family val="2"/>
      </rPr>
      <t> </t>
    </r>
    <r>
      <rPr>
        <b/>
        <sz val="12"/>
        <color theme="1"/>
        <rFont val="Calibri"/>
        <family val="2"/>
      </rPr>
      <t>(2024-2027)</t>
    </r>
  </si>
  <si>
    <r>
      <rPr>
        <b/>
        <sz val="12"/>
        <color rgb="FF000000"/>
        <rFont val="Calibri"/>
        <family val="2"/>
      </rPr>
      <t xml:space="preserve">Policy Priorities </t>
    </r>
    <r>
      <rPr>
        <b/>
        <sz val="12"/>
        <color rgb="FF000000"/>
        <rFont val="Calibri"/>
        <family val="2"/>
      </rPr>
      <t xml:space="preserve">(only areas that relate to the work of more than one PROSPECTS agency) </t>
    </r>
  </si>
  <si>
    <t>Key challenges and barriers to implementation corresponding policy priorities</t>
  </si>
  <si>
    <r>
      <rPr>
        <b/>
        <sz val="12"/>
        <color rgb="FF000000"/>
        <rFont val="Calibri"/>
        <family val="2"/>
      </rPr>
      <t>Key milestones</t>
    </r>
    <r>
      <rPr>
        <sz val="12"/>
        <color rgb="FF000000"/>
        <rFont val="Calibri"/>
        <family val="2"/>
      </rPr>
      <t xml:space="preserve"> 
(By 2027, PROSPECTS programme will contribute to achieving the below milestones) </t>
    </r>
  </si>
  <si>
    <t>Key stakeholders</t>
  </si>
  <si>
    <t>Support through programming</t>
  </si>
  <si>
    <t xml:space="preserve">The proposed National  Refugee Policy (NRP) addresses key issues of  service integration, self reliance and  livelihoods, among others, and maintains a progressive  open-door policy to refugees. 
</t>
  </si>
  <si>
    <t xml:space="preserve">*2024: Partners review and share  technical analysis and proposals for draft policy improvement in respective areas (ILO, UNHCR, IFC, WB, UNICEF)
*2024: Partners review briefs and provide  joint commentary to GoU on the issues of self-reliance,  service integration, livelihoods and durable solutions to GoU (UNHCR,UNICEF, WB, IFC, ILO)
*2025: Partners utilize commentary for sustained dialogue with GoU individually and/or  jointly)  (UNHCR,UNICEF, WB, IFC, ILO)
*2027: Partners document progress and revise commentary script
*2027: Partners use revised  commentary for sustained dialogue with GoU individually and/or  jointly)  (UNHCR,UNICEF, WB, IFC, ILO)
*2027:  Policy enacted, printed and  disseminated (UNHCR, WB, IFC, ILO, NL MFA – in cooperation with other donors etc.)
</t>
  </si>
  <si>
    <t xml:space="preserve">Government: 
OPM, MoLG, MinFin, OP, Cabinet, Parliament
UN &amp; IFIs: 
UNHCR, WB, IFC, ILO,UNICEF  WHO, UNFPA, UNDP and other DPs
Coordination Fora- National Partnership Forum , LGDPF
</t>
  </si>
  <si>
    <t xml:space="preserve">Policy analysis (technical and political) to inform  joint advocacy; (UNHCR, ILO, UNICEF, World Bank &amp; IFC)
Policy dialogue regarding issues of self reliance, urban refugees, service integration,  local integration and complementary pathways among others (UNHCR, WB, IFC, ILO)
Technical policy formulation support to GoU to strengthen areas  of concern including implementation plans (UNHCR, ILO, UNICEF, World Bank &amp; IFC)
</t>
  </si>
  <si>
    <t xml:space="preserve">Inclusion of critical areas of refugee protection, Social Protection and self- reliance (such as asylum, digital identity management and documentation capacity, jobs and livelihoods, social protection, education,  and related matters) in national and local  development plans and programmes.
</t>
  </si>
  <si>
    <t xml:space="preserve">*Critical areas for refugee protection and self-reliance (such as asylum, digital identity management and documentation capacity, jobs and livelihoods, social protection, education,  and related matters are not integrated or addressed in national development plans and programmes or dedicated refugee sector response plans. 
*Government led systems (child protection, GBV, social protection, and justice) do not consistently serve refugees and asylum seekers.
*While the GoU and local civil society organizations are dedicated to making child protection and GBV services universally accessible, constrained human and financial resources within the national system have hampered its capacity to extend protection services to refugees.
*Work permits for refugees cannot be stamped on refugee identity documents, but need to be stamped on refugee Convention Travel Documents (CTDs). This policy requirement affects the right to work for refugees who do not hold CTDs, which are themselves not easily acquired by refugees due to the application fees for a CTD (220,000 UGX equivalent 62 USD).
</t>
  </si>
  <si>
    <t>*2024 – Dialogue and engagement with National Planning Authority and relevant programmes to include critical areas for refugee self reliance and protection in the draft NDP IV and relevant Programme Implementation Action Plans (PIAPs)    (ILO, UNICEF, WB, UNHCR, NL MFA and other donors).  
*2024 - Review of the National Strategy on Coverage Extension to the Informal Economy to Include Refugees and HC and  Costing of the National Strategy on Coverage Extension (ILO, UNICEF, UNHCR, WB)
*2025- rollout of the National Strategy on Coverage Extension to the Informal Economy (ILO, UNICEF, WB)
*2024 - Transition Strategy for health, education and water services from humanitarian into national systems is developed (UNICEF, UNHCR, WB)
*2025- key CP GBV CBP inclusion priorities in MGLSD frameworks, NDPIV, Governance and Security Programme, Administration of Justice Programme, the Human Capital Development Programme, District Development Plans and operational budgets (UNICEF, UNHCR, WB)
*2025- Service Integration Strategy for protection services is developed (UNHCR, UNICEF, ILO, WB)
*2025 – High level policy discussions for action on the Transition Strategy.  (UNHCR, WB, UNICEF)
*2027- NDP IV, selected PIAPs and DDPs tracking and reporting progress relating to inclusion of FDPs.
* 2025 The national social protection strategy operationalized.
* 2025 Guidance note developed and implemented.
*2025  Refugee Status Determination (RSD) Guidelines Operationalized.</t>
  </si>
  <si>
    <t xml:space="preserve">-Government: 
NPA and relevant programs – Human Capital Development committee
UN &amp; IFIs:
UNHCR,UNICEF, IFC, ILO, WB 
Livelihood and Resilience sector working group 
_x000B_- implementing  and operating partners
</t>
  </si>
  <si>
    <t xml:space="preserve">
Technical, financial, and logistical support to the National Planning Authority to mainstream critical areas for refugee protection and self-reliance in Uganda’s NDP IV (ILO, 
Capacity building of NDPIV programme working groups (HCD among others) aimed at enhancing the capacities to systematically integrate and mainstream critical areas for refugee protection and self-reliance in the development and budgeting processes of the Program Implementation Action Plans (PIAPs) and Strategic Plans (ILO, UNICEF)
Technical and Financial support to the MGLSD to support the operationalization of the various social protection policy frameworks (ILO, UNICEF, WB)
Technical, financial and logistical support to KCCA, MoGLSD and OPM  to address barriers to inclusion of refugees into GBV/CP service delivery systems(UNHCR, WB, UNICEF)
Joint policy dialogues for uptake of key CP GBV CBP inclusion priorities in MGLSD frameworks, NDPIV, Governance and Security Programme, Administration of Justice Programme, the Human Capital Development Programme, District Development Plans and operational budgets (UNICEF, UNHCR, WB)
Policy level discussions to popularize the transition strategy  for health, education and water services (UNICEF, UNHCR, WB)
Technical guidance to improve the protection sensitivity of social safeguards and risk mitigation protocols (WB, UNHCR, UNICEF)</t>
  </si>
  <si>
    <t>Inclusion in the national education and training system</t>
  </si>
  <si>
    <r>
      <rPr>
        <sz val="12"/>
        <color theme="1"/>
        <rFont val="Calibri"/>
        <family val="2"/>
      </rPr>
      <t xml:space="preserve">
- The implementation of the </t>
    </r>
    <r>
      <rPr>
        <i/>
        <sz val="12"/>
        <color theme="1"/>
        <rFont val="Calibri"/>
        <family val="2"/>
      </rPr>
      <t>Education Response Plan II</t>
    </r>
    <r>
      <rPr>
        <sz val="12"/>
        <color theme="1"/>
        <rFont val="Calibri"/>
        <family val="2"/>
      </rPr>
      <t xml:space="preserve"> (ERP II) requires investment and commitment by the Government of Uganda and key development actors to achieve its stipulated outcomes and results.
- Challenges faced by the MoES in rolling out the </t>
    </r>
    <r>
      <rPr>
        <i/>
        <sz val="12"/>
        <color theme="1"/>
        <rFont val="Calibri"/>
        <family val="2"/>
      </rPr>
      <t>Education Management Information System (EMIS)</t>
    </r>
    <r>
      <rPr>
        <sz val="12"/>
        <color theme="1"/>
        <rFont val="Calibri"/>
        <family val="2"/>
      </rPr>
      <t xml:space="preserve"> persist with delays in securing the GPE funding, which is expected to bridge this gap. 
- Despite the approval of the </t>
    </r>
    <r>
      <rPr>
        <i/>
        <sz val="12"/>
        <color theme="1"/>
        <rFont val="Calibri"/>
        <family val="2"/>
      </rPr>
      <t>Education Digital Agenda Strategy</t>
    </r>
    <r>
      <rPr>
        <sz val="12"/>
        <color theme="1"/>
        <rFont val="Calibri"/>
        <family val="2"/>
      </rPr>
      <t xml:space="preserve"> by the Minister of Education and Sports, implemenation of key interventions will require technical and financial support.                                                                                                              
- The </t>
    </r>
    <r>
      <rPr>
        <i/>
        <sz val="12"/>
        <color theme="1"/>
        <rFont val="Calibri"/>
        <family val="2"/>
      </rPr>
      <t>Technical and Vocational Education and Training (TVET) Policy</t>
    </r>
    <r>
      <rPr>
        <sz val="12"/>
        <color theme="1"/>
        <rFont val="Calibri"/>
        <family val="2"/>
      </rPr>
      <t xml:space="preserve"> was developed in 2019, and it provides for 1) a review of the TVET Act and other related laws; 2) the establishment of the TVET council; and 3) the operationalisation of the Skills Development Fund. However, some of these aspects of the policy require a legal framework (Act of Parliament) to guide its implementation.
- Refugees are challenge with costs and procedures of issue of certificate conversion/equation especially for refugees from non English speaking countries</t>
    </r>
  </si>
  <si>
    <r>
      <rPr>
        <u/>
        <sz val="12"/>
        <color rgb="FF000000"/>
        <rFont val="Calibri"/>
        <family val="2"/>
      </rPr>
      <t xml:space="preserve">Milestones related to the implementation of ERP II and broader scope it brings for integration of refugees in the mainstream education system
EMIS
</t>
    </r>
    <r>
      <rPr>
        <sz val="12"/>
        <color rgb="FF000000"/>
        <rFont val="Calibri"/>
        <family val="2"/>
      </rPr>
      <t xml:space="preserve">2026: EMIS is functioning with refugee data included
2027. EMIS includes a majority of refugee schools in the system
</t>
    </r>
    <r>
      <rPr>
        <u/>
        <sz val="12"/>
        <color rgb="FF000000"/>
        <rFont val="Calibri"/>
        <family val="2"/>
      </rPr>
      <t xml:space="preserve">Digital Agenda Strategy
</t>
    </r>
    <r>
      <rPr>
        <sz val="12"/>
        <color rgb="FF000000"/>
        <rFont val="Calibri"/>
        <family val="2"/>
      </rPr>
      <t xml:space="preserve">2024: Digital Agenda Strategy launched by the Minister of Education and Sports and planning for implementation is initiated and includes a focus on host and refugee children and adolescents
2025: Costed roadmap for the implementation of the Digital Agenda Strategy developed with digital learning and skilling for refugees included.
2026: Costed roadmap implemented with digital learning and skilling for refugees included.
</t>
    </r>
    <r>
      <rPr>
        <u/>
        <sz val="12"/>
        <color rgb="FF000000"/>
        <rFont val="Calibri"/>
        <family val="2"/>
      </rPr>
      <t>TVET Policy</t>
    </r>
    <r>
      <rPr>
        <sz val="12"/>
        <color rgb="FF000000"/>
        <rFont val="Calibri"/>
        <family val="2"/>
      </rPr>
      <t xml:space="preserve">
2025: TVET Council established for the operationalisation of the Skills Development Fund
2026: Skills Development Fund operationalised and also benefitted refugees by ensuring that it has regulations that includes and provides needs-based skills for refugees. 
2027: TVET Act is adopted and includes provisions for refugee skilling
2026: Development of a national qualification framework that supports equating of refugee qualification
</t>
    </r>
    <r>
      <rPr>
        <u/>
        <sz val="12"/>
        <color rgb="FF000000"/>
        <rFont val="Calibri"/>
        <family val="2"/>
      </rPr>
      <t>Other</t>
    </r>
    <r>
      <rPr>
        <sz val="12"/>
        <color rgb="FF000000"/>
        <rFont val="Calibri"/>
        <family val="2"/>
      </rPr>
      <t xml:space="preserve">
2025: PROSPECTS analytics finalsed that will directly support implementation of ERP2 through WB financed operations - USEEP, UgIFT and ULEARN.
2027: Infrastructure and HR RSD / registration shortcomings addresssed and sustainability strategy developed by 2027.       
</t>
    </r>
  </si>
  <si>
    <t xml:space="preserve">Government:
MoES, MoGLSD and OPM
Development agencies:
UNICEF, UNHCR, ILO, Save the Children, GPE in addition to other actors
 </t>
  </si>
  <si>
    <t>- UNHCR and UNICEF to support the implementation of ERP II interventions and ensure learning and skilling opportunities are provided to the most marginalized children and youth from refugees and host communities
- UNICEF and ILO to support the operationlization of the Digital Agenda Strategy by supporting the development and implementation of a costed roadmap, with focus on building refugees' and host communities' digital competencies needed for life, active citizenship and decent work.
- UNICEF, WB and ILO to mobilize private sector partners to invest in the improvemenet of digital infrastructure in line with the Digital Agenda Strategy.
- ILO to facilitate engagement meetings of the relevant stakeholders (MoGLSD &amp;MoES) to input into the processes that lead to the legal framework to guide the implementation of the TVET policy. ILO will also build capacity of the stakeholders to meaningfully engage in these processes through training programmes on TVET policy implementation
- WB and UNICEF to ensure implementation of ERP II priorities by supporting the effectiveness of national education programs integrating refugees including: DRDIP, USEEP, UgIFT and ULEARN</t>
  </si>
  <si>
    <t xml:space="preserve">Roll out of the Jobs and Livelihood Integrated Response Plan (JILRP) (2020/21-2024/25)
</t>
  </si>
  <si>
    <t xml:space="preserve">
*JLIRP is a stand-alone plan which is not anchored on national development plan and is not part of the sector plans of the Ministries, Departments, and Agencies (MDAs) which are the traditional government funding mechanisms. 
*There is no funding attached to the plan by the Ministry of Gender Labour and Social Development (MGLSD) or other MDAs to support its implementation.
*Delayed implementation of the JLIRP
*limited capacity of MGLSD both financially, and in terms of human resources to convene and coordinate the implementation of all the pillars with the MDAs and LDGs
*Insufficient collaboration/ coordination among the partners leading to duplication and ineffective programs.
</t>
  </si>
  <si>
    <r>
      <rPr>
        <sz val="12"/>
        <color theme="1"/>
        <rFont val="Calibri"/>
        <family val="2"/>
      </rPr>
      <t xml:space="preserve">*2024/25 –refugee hosting districts integrate the JLIRP into their development plan and budget to facilitate refugee access to technical services and key factors of production such as farmland and capital in line with the CRRF agenda (UNHCR, ILO, UNICEF,  WB)
*2024 – the capacity of the JLIRP secretariat is strengthened for coordination, alignment and harmonization of interventions and approaches (UNHCR,ILO, WB)
*2025-Through dialogue and advocacy with OPM/Immigration, administrative barriers to the issue of work permits for refugees resolved (UNHCR, ILO) .
 *2025 - Strengthen district coordination and engagement with refugee leadership structures (UNHCR, ILO, UNICEF)
*2025 - Operationalization of the private sector engagement strategy to complement the JLIRP in income and employment generation for self-reliance (WB, IFC, UNHCR, ILO, UNICEF).
*2025 – comprehensive review to evaluate the JLIRP five-year implementation and performance. Based on this assessment, recommendations for extending the plan in line with NDPIV will be provided (UNHCR, ILO, NL)
</t>
    </r>
    <r>
      <rPr>
        <sz val="12"/>
        <color rgb="FFFF0000"/>
        <rFont val="Calibri"/>
        <family val="2"/>
      </rPr>
      <t xml:space="preserve">
</t>
    </r>
    <r>
      <rPr>
        <sz val="12"/>
        <color theme="1"/>
        <rFont val="Calibri"/>
        <family val="2"/>
      </rPr>
      <t xml:space="preserve">
     </t>
    </r>
  </si>
  <si>
    <t xml:space="preserve">- Government: MGLSD, OPM, MoLG, MoE, MAAIF, MoH,_x000B_ - UNHCR, ILO, WB 
-Livelihood and Resilience sector working group 
</t>
  </si>
  <si>
    <t xml:space="preserve">Technical and financial support to refugee hosting districts to undertake an integration process of the JLIRP into their DDP and budget
Capacity building workshop for refugee hosting districts on policy integration process with MGLSD and NPA
Capacity building of the JLIRP Secretariat by supporting the placement of program officers for technical support and  coordination
Advocacy for Government departments and
donors, particularly development donors, to
provide the resources for the JLIRP.
</t>
  </si>
  <si>
    <t>INDICATORS</t>
  </si>
  <si>
    <t>Partners</t>
  </si>
  <si>
    <t>Cumulative Target per partner (2024-2027)</t>
  </si>
  <si>
    <t>PILLAR 1: EDUCATION AND LEARNING</t>
  </si>
  <si>
    <t>Mid-term Outcome 1: Increased Access of FDPs And HCs To Quality Education, Skills and Learning Opportunities</t>
  </si>
  <si>
    <t>1a) Number of FDPs/HCs who completed their primary or secondary education program (formal and non-formal)</t>
  </si>
  <si>
    <t>TOTAL</t>
  </si>
  <si>
    <t>IFC</t>
  </si>
  <si>
    <t>World Bank</t>
  </si>
  <si>
    <t>1b) Number of FDPs/HCs who completed a professional, technical or vocational education and/or training program or another non-formal skills training</t>
  </si>
  <si>
    <t>1c) Evidence that legal frameworks and policies are inclusive for refugees in terms of access to education systems</t>
  </si>
  <si>
    <t>No target needed</t>
  </si>
  <si>
    <t>1d) Number of FDPs/HCs supported by national programs whose acces to quality education, skills and learning opportunities have been strengthed by PROSPECTS supporting activities</t>
  </si>
  <si>
    <t>TBD</t>
  </si>
  <si>
    <t>Short-term Outcome 1.1: Increased National Capacity to Deliver Quality Education and Vocational Training</t>
  </si>
  <si>
    <t>1.1a) Number of education and training institutions receiving technical assistance or capacity building</t>
  </si>
  <si>
    <t>1.1b) Number of teachers/ facilitators/ TVET trainers completing professional development trainings</t>
  </si>
  <si>
    <t xml:space="preserve">World Bank </t>
  </si>
  <si>
    <t>1.1c) Number of educational skills training curricula and programs (online &amp; offline), improved/ updated/ developed (with formal and non-formal educational and skills training systems)</t>
  </si>
  <si>
    <t>Short-term Outcome 1.2: More FDPs And HCs Enrolled and Retained in Formal and Non-Formal Education At (Pre-) Primary and Secondary Levels</t>
  </si>
  <si>
    <t>1.2a) Number of new FDPs/HCs enrolled in pre-primary/primary/secondary education (formal and non-formal)</t>
  </si>
  <si>
    <t>-</t>
  </si>
  <si>
    <t>1.2c) Number of FDPs/HCs provided with in-kind or financial support to attend educational programs</t>
  </si>
  <si>
    <t>GCR indicator 2.2.1 - Proportion of refugee children enrolled in the national education system (primary and secondary)</t>
  </si>
  <si>
    <t>Short-term Outcome 1.3: More FDPs and HCs Access Occupational Relevant Skills and Skills Recognition for Transition to Work</t>
  </si>
  <si>
    <t>1.3a) Number of FDPs/HCs who enrolled in professional, technical or vocational education and/or formal/informal skills training program</t>
  </si>
  <si>
    <t>1.3b) Number of FDPs/HCs accessing apprenticeships, internships, fellowships, on-the-job training and work-based learning opportunities and other transition pathways to employability</t>
  </si>
  <si>
    <t>1.3c) Number of FDPs/HCs’ skills and qualifications recognized (RPL, credential evaluation, micro-credentialing, certification etc.)</t>
  </si>
  <si>
    <t>PILLAR 2: ECONOMIC INCLUSION</t>
  </si>
  <si>
    <t>Mid-term Outcome 2: Improved livelihoods and expanded economic opportunities for FDPs and HCs, through access to entrepreneurship and employment with dignity</t>
  </si>
  <si>
    <t>2a) Number of new wage employment and/or self-employment (business) opportunities supported by PROSPECTS</t>
  </si>
  <si>
    <t>2b) Number of FDPs/HC members already employed or self-employed who have either increased their income, enhanced their working conditions or maintained resilient livelihoods</t>
  </si>
  <si>
    <t>2c) Number of Government institutions, BDS providers, financial institutions, input providers and/or cooperatives that have introduced new services or scaled their service offer for FDPs and HCs</t>
  </si>
  <si>
    <t>2d) Evidence that legal frameworks and policies are inclusive for refugees in terms of access to labor market and formality</t>
  </si>
  <si>
    <t>2e) Number of improved livelihoods and expanded economic opportunities for FDPs/HCs supported under national programs strengthened by PROSPECTS supporting activities.</t>
  </si>
  <si>
    <t>GCR indicator 2.1.1 - Proportion of refugees who have access to decent work by law</t>
  </si>
  <si>
    <t>Short-term Outcome 2.1: Improved Labour Market Governance Supporting Transition to and Entry into Employment and Formalization</t>
  </si>
  <si>
    <t>2.1a) Number of job seekers using employment services</t>
  </si>
  <si>
    <t>2.1c) Number of FDPs/HCs completing career counselling, JSC, life skills &amp; employability trainings and/or other short-term trainings &amp; support services</t>
  </si>
  <si>
    <t>Short-term Outcome 2.2: Increased Private Sector or Public Investment and Enhanced Business Environment for Creating Economic Opportunities for FDPs and HCs</t>
  </si>
  <si>
    <t>2.2a) Value of financing invested and leveraged (US$) in target areas</t>
  </si>
  <si>
    <t>2.2b) Number of workdays created for FDPs/HCs through labor-intensive investments</t>
  </si>
  <si>
    <t>Short-term Outcome 2.3: Increased Access to Finance, Business Development and Entrepreneurial Support</t>
  </si>
  <si>
    <t>2.3a) Number of FDPs/HCs accessing financial services (bank account, loan or another financial product) to support their business/coop with PROSPECTS support</t>
  </si>
  <si>
    <t>2.3b) Number of FDPs/HCs accessing BDS services or trained on entrepreneurship/ financial education / cooperative development / other business skills</t>
  </si>
  <si>
    <t>2.3c) Number of FDP/HC market actors trained and/or sensitized to improve linkages to FDPs/HCs and to other market actors for better value chain integration</t>
  </si>
  <si>
    <t>Short-term Outcome 2.4: Enhanced Capacity to Protect Rights at Work and Promote Safe and Secure Working Environments for All Workers</t>
  </si>
  <si>
    <t>2.4a) Number of institutions with improved capacities to promote and engage on rights at work with FDPs and HCs.</t>
  </si>
  <si>
    <t>2.4b) Number of beneficiaries who attended awareness-raising and capacity-building efforts on, among others, addressing informality, rights at work and improving quality and conditions of work</t>
  </si>
  <si>
    <t>PILLAR 3: PROTECTION, SOCIAL PROTECTION AND INCLUSION</t>
  </si>
  <si>
    <t>#######################################################################################################</t>
  </si>
  <si>
    <t>3a) Extent of inclusion of FDPs in the social protection system (UNICEF SP Indicator 5.2.1)</t>
  </si>
  <si>
    <t>Scale</t>
  </si>
  <si>
    <t>GCR indicator 2.1.2 - Proportion of refugees who are able to move freely within the host country</t>
  </si>
  <si>
    <t>Short-term Outcome 3.1: Strengthened Legal, Policy and Regulatory Environment for Refugee Protection/Social Protection and Inclusion</t>
  </si>
  <si>
    <t>3.1a) Evidence that legal frameworks and policies are inclusive for refugees in terms of protection</t>
  </si>
  <si>
    <t>Short-term Outcome 3.2: Refugees and HCs Have Increased Access To (Strengthened) Community-based, Local and/or National Protection Mechanisms/Services</t>
  </si>
  <si>
    <t>3.2a) Number of refugees and asylum seekers benefitting from national civil status, identity or legal status documentation</t>
  </si>
  <si>
    <t>3.2b) Number of FDPs and HCs benefitting from national specialized protective services, case management services and mental health and psychosocial support</t>
  </si>
  <si>
    <t>3.2c) Extent national child protection system is inclusive of refugee children</t>
  </si>
  <si>
    <t>3.2d) Prospects has provided technical or financial assistance to strengthen the asylum system, in accordance with international standards (yes/no)</t>
  </si>
  <si>
    <t>Short-term Outcome 3.3 Refugees and HCs Who Do Not Have Access to the Community-based, Local And/or National-level Protection Services Are Provided with Complementary Partner-delivered Protection</t>
  </si>
  <si>
    <t>3.3a) Number of individuals processed through UNHCR mandate registration and/or refugee status determination procedures</t>
  </si>
  <si>
    <t>3.3b) Proportion of children at heightened risk who are supported by a Best Interests Procedure</t>
  </si>
  <si>
    <t>Short-term Outcome 3.4: FDPs and HCs Have Increased Access To (Strengthened) Community-based, Local and/or National-level Social Protection Mechanisms/Services</t>
  </si>
  <si>
    <t>3.4a) Evidence that (extent to which) social protection legal frameworks and policies are aligned with social security standards and principles, rights based and inclusive for refugees (and host communities)</t>
  </si>
  <si>
    <t>3.4b) Number of FDPs and HCs benefiting from national social protection schemes</t>
  </si>
  <si>
    <t>3.4c) Number of measures / schemes that extend access to national / local social protection benefits</t>
  </si>
  <si>
    <t>3.4d) Number of countries with social protection programs that are gender-responsive or lead to transformative gender equality results</t>
  </si>
  <si>
    <t>Short-term Outcome 3.5: FDPs and HCs Who Do Not Have Access to the Community-based, Local and/or National-level Social Protection Services Are Provided with Complementary Partner-Delivered Social Protection</t>
  </si>
  <si>
    <t>3.5a) Number of FDP and HC members supported through PROSPECTS who are receiving partner-led social protection benefits (including cash transfers)</t>
  </si>
  <si>
    <t>PILLAR 4: CRITICAL INFRASTRUCTURE</t>
  </si>
  <si>
    <t>Mid-term Outcome 4: Improved Services, Facilities and Information Systems Essential to FDPs and HCs</t>
  </si>
  <si>
    <t>4a) Evidence that legislative and policy frameworks related to critical infrastructure (WASH, housing, digital connectivity) are inclusive of FDPs</t>
  </si>
  <si>
    <t>4c) Proportion of FDPs/HC members using at least basic drinking water services</t>
  </si>
  <si>
    <t xml:space="preserve">4c) Number of FDPs/HC members in targeted PROSPECTS communities provided with improved infrastructure and services </t>
  </si>
  <si>
    <t>Short-term Outcome 4.1: Improved Access to WASH Facilities by FDPs and HCs</t>
  </si>
  <si>
    <t>4.1a) Number of FDPs/HC members reached with at least basic sanitation services</t>
  </si>
  <si>
    <t>4.1b) Number of FDPs/HC members reached with at least basic water that is safe and available when needed</t>
  </si>
  <si>
    <t>4.1c) Number of WASH infrastructures built/rehabilitated</t>
  </si>
  <si>
    <t>4.1d) Number of FDPs/HCs reached with at least basic hygiene services</t>
  </si>
  <si>
    <t>Short-term Outcome 4.2: Enhanced Management, Capacity, And Sustainability for Critical Infrastructure</t>
  </si>
  <si>
    <t>4.2a) Number of stakeholders using their new knowledge/capacity to engage on critical infrastructure improvement</t>
  </si>
  <si>
    <t>Short-term Outcome 4.4: Improved Inclusive Access to Digital Connectivity and Internet for FDPs and HCs</t>
  </si>
  <si>
    <t>4.4a) Number of FDPs/HCs with improved access to digital connectivity services</t>
  </si>
  <si>
    <t>5. SYSTEMS CHANGE and NWOW</t>
  </si>
  <si>
    <t>Outcome: Improved Effectiveness and Efficiency of DAFD in Prospects Countries and Beyond</t>
  </si>
  <si>
    <t>5a) Evidence that the Partnership fostered improved responses and innovative ways to address protracted forced displacement in PROSPECTS countries</t>
  </si>
  <si>
    <t>5b) Perception of change by partners in joint-up planning and programming (strategic alignment, sequencing, layering, integrated interventions) and in the joint implementation experience</t>
  </si>
  <si>
    <t>5c) Extent to which collective outcome-based interventions are jointly designed and implemented (two or more partners)</t>
  </si>
  <si>
    <t>5d) Number of shared target geographical areas identified</t>
  </si>
  <si>
    <t>5e) Number of PROSPECTS beneficiaries receiving services from two partners or more</t>
  </si>
  <si>
    <t>6. CROSS-CUTTING INDICATORS</t>
  </si>
  <si>
    <t>6a) Extent to which PROSPECTS interventions contribute to transformative approaches and solutions for youth, gender equality and people with disabilities</t>
  </si>
  <si>
    <t xml:space="preserve">6b) Number and % of young people involved in (i) voicing their recommendations, or (ii) taking action in individual or collective civic engagement initiatives, entrepreneurial action, adovacy oppportunites or (iii) providing inputs to agency specific or joint PROSPECTS programming decisions </t>
  </si>
  <si>
    <t>UNHCR &amp; ILO (OF)</t>
  </si>
  <si>
    <t xml:space="preserve">UNICEF </t>
  </si>
  <si>
    <t>6c) Extent to which PROSPECTS interventions contribute to climate adaptation of FDPs and vulnerable HC members</t>
  </si>
  <si>
    <t>6d) Number of institutions receiving technical assistance or capacity building to improve their services to FDPs and HCs</t>
  </si>
  <si>
    <t>6e) Number of staff participating in capacity building or training sessions (all pillars)</t>
  </si>
  <si>
    <t>6f) Number of platforms, management systems, and/or registration systems improved, updated and/or developed</t>
  </si>
  <si>
    <t>6g) Number of FDPs and HCs registered/using platforms providing services related to education, employment and/or protection/social protection</t>
  </si>
  <si>
    <t>6h) Number of knowledge sharing events or exchanges held to strengthen institutional knowledge</t>
  </si>
  <si>
    <t>6i) Number of plans, strategies, measures, and/or policy recommendations created, enhanced and/or delivered to the government</t>
  </si>
  <si>
    <t>6j) Number of analytics, reports or data collection efforts completed informing ongoing or pipeline operations and/or contributing to improved evidence and data on poverty, vulnerability, and displacement</t>
  </si>
  <si>
    <t>1. Contextual Risks</t>
  </si>
  <si>
    <t>c</t>
  </si>
  <si>
    <t>Impact on results</t>
  </si>
  <si>
    <t>Likelihood</t>
  </si>
  <si>
    <t>Mitigation measures</t>
  </si>
  <si>
    <t>Responsible partner to monitor and update risk assessment</t>
  </si>
  <si>
    <t>Climate change, natural disasters, pandemics and epidemics</t>
  </si>
  <si>
    <t>High</t>
  </si>
  <si>
    <t>Likely</t>
  </si>
  <si>
    <t xml:space="preserve">1)  Collaborate with relevant government departments to provide information for early warning and preparation 
2)  Design and support implementation of green &amp; climate smart interventions                                                                                                    3)Monitor the environment and follow guidelines as issued by the relevant authorities                                                                                                                                                                                                                                                                                                                                                                    4) adjust project implementation in response to contextual realities consultation with stakeholders                                                                                                                                                                                                             5) incorporate climate and environmental considerations in project design and implementation                                                                                                                                                                                                                                                                                                                                                                                 </t>
  </si>
  <si>
    <t>All PROSPECTS Partners</t>
  </si>
  <si>
    <t>2026 general electoral process, and related events</t>
  </si>
  <si>
    <t>Highly likely</t>
  </si>
  <si>
    <t>1) Develop a business continuity plan at least 6 months prior to election and adjust as necessary through contextual assessments
2) Share PROSPECTS objectives, scope and target with stakeholders
3) Stay uptodate with electoral news to align project activities with the election timeline</t>
  </si>
  <si>
    <t>Implementation of the Anti-Homosexuality Act 2023</t>
  </si>
  <si>
    <t>1) Continuously monitor the impact of the Anti-Homosexuality Act 2023 on beneficiaries and implementing stakeholders.                                                                                                 2) Engage in advocacy efforts with the host government and local authorities to address concerns and potential challenges arising from the Act.
3) Stay updated on legal developments and adapt project strategies accordingly.</t>
  </si>
  <si>
    <t>Unfavourable peace and security situation in the neighbouring countries</t>
  </si>
  <si>
    <t>1) Monitor effects of peace and security situation and refugee influx and its impact on project implementation                                                                                                                                                                               2) Adjust project implementation in consulation with stakeholders and in response to local context
3) Collaborate closely with local stakeholders and authorities to understand the evolving security landscape.
4) Ensure the safety and security of project staff and beneficiaries through appropriate measures and contingency plans</t>
  </si>
  <si>
    <t>Changing government policy priorites regarding refugees.</t>
  </si>
  <si>
    <t>Unlikely</t>
  </si>
  <si>
    <t>1). Monitoring and analyse any changes in government policy priorities and adjust project implementation accordingly.                                                                                                                                                                           2) Continued advocacy for maintenance of the favorable refugee hosting and integration policies.                                                                                                                                                                                                3) Strengthen relationships with policymakers and provide evidence-based arguments for the importance of stable refugee policies</t>
  </si>
  <si>
    <t>2. Programmatic Risks</t>
  </si>
  <si>
    <t>Risks</t>
  </si>
  <si>
    <t>Economy is highly informal with limited access to economic and productive resources for refugees</t>
  </si>
  <si>
    <t xml:space="preserve">Average </t>
  </si>
  <si>
    <t>1) Implement local economic development interventions to strengthen the private sector and local government capacity.
2) Support interventions that drive formalization of the local economy, creating opportunities for refugees.                                                                                                                     3) Develop partnerships with private sector entities and government to enhance refugee access to productive resources, such as block farming and irrigation facilities.
4) Facilitate skills training programs to empower refugees with marketable skills, promoting self-employment and entrepreneurship.
5) Establish microfinance initiatives or cooperative schemes to provide financial resources and support small-scale businesses among refugees.
6) Advocate for policies that promote economic inclusion, encouraging local businesses to hire refugees and engage them in economic activities.</t>
  </si>
  <si>
    <t>All Prospects Partners</t>
  </si>
  <si>
    <t>Unprecedented increase in rate of inflation</t>
  </si>
  <si>
    <t>Average</t>
  </si>
  <si>
    <t>1) Develop contingency plans and provision for cost increases in project budgets.
2) Regularly monitor economic indicators and adjust budget allocations in response to inflation rates.
3) Diversify suppliers and negotiate long-term contracts to stabilize costs where possible.
4) Foster partnerships with local producers and suppliers, promoting regional sourcing to minimize the impact of international market fluctuations.</t>
  </si>
  <si>
    <t xml:space="preserve">Delay in government endorsement of regulatory frameworks related to refugee inclusion and increased operational hurdles on programme approvals and implementation </t>
  </si>
  <si>
    <t>1) Align project planning with government priorities and processes to expedite regulatory approvals.
2) Identify and address operational bottlenecks by engaging with key stakeholders.
3) Engage in negotiations with the government to streamline approval processes and reduce bureaucratic hurdles.
4) Establish a dedicated liaison team to maintain open channels of communication with government officials, addressing concerns and facilitating the endorsement process.
5) Collaborate with advocacy organizations and legal experts to navigate the regulatory landscape, ensuring compliance and expediting approval processes.</t>
  </si>
  <si>
    <t>Fraud, inefficiencies, and ineffective controls in partner projects leading to loss of resources, confidence in stakeholders, and reputational risk.</t>
  </si>
  <si>
    <t xml:space="preserve">1) Strengthen risk based ovesight of partnership agreements based on established procedures including HACT and other forms of external audits and multi functional risk assessments.                                                                                                                                                                                                                                                                                         2) Strengthen project agreement essential controls for government entities including closer review of financial performance and if necssary and applicable apply joint measures among PROSPECT partners                                                                                                                                                                                                                                              3) Partner capacity building in fraud risk management                                                                                                                                                                                                                4) Strengthen joint partner monitoring and where fraud and corruption risks are identified conduct in-depth root cause analysis and develop mitigation plans in consultation with key stakeholders                                                                                                                                                                                                                                                   5) Strengthen fraud and corruption reporting, investigation and management in close collaboration with all stakeholders including government.                                                           6) Strengthen fraud risk information sharing among PROSPECT partners.
7) Foster a culture of transparency and accountability through training programs, emphasizing ethical conduct and adherence to organizational policies and procedures.  </t>
  </si>
  <si>
    <t>Weak and ineffective project monitoring and community engagement</t>
  </si>
  <si>
    <t xml:space="preserve">1) PROSPECT partners consensus on community engagement strategy 
2) ensure inclusive and meaningful participation of stakeholders at all levels (CSO, women groups, communtiy leaders included etc… ) and at all stages of project design, implementation and monitoring
3) Strengthen use of etsablished feedback and complaints mechanisms and other refugee and/or communtiy structures and use data to improve programming and implementation </t>
  </si>
  <si>
    <t xml:space="preserve">Sexual Exploitation and Abuse/Sexual Harassment </t>
  </si>
  <si>
    <t>1) Raise awareness among partner personnel on SEA/SH prevention, reporting and response through dedicated trainings at least 1 x year. 
2) Ensure selected partner meet the required standards for SEA prevention and management as outlined in UN partner capacity assessments 
3) Ensure project design and implementation take into consideration the risk of SEA
4) Strengthen dialogue, information and communictaion with host beneficiaries on SEA prevention and reporting using confidential channels such as the FRRM (UNHCR's feedback, referral, resolution mechanism) 
5) Ensuring Propsects stakeholders have shared understanding of SEA management SOP including reporting, referral, and case mangement protocols
6) Provide trauma-informed training to staff and partners, equipping them with the skills to handle reports sensitively and support survivors effectively.
7) Engage with local women's organizations and key stakeholders to develop community-led initiatives addressing gender-based violence, promoting a safe and inclusive environment.</t>
  </si>
  <si>
    <t xml:space="preserve">Declining socio economic trends and opportunities for both local and refugee populations threaten peaceful coexistence 
</t>
  </si>
  <si>
    <t>1) Community ownership through home-grown and context specific peaceful co-existence activities and messaging that are prioritized and fostered through mutually beneficial, respectful and transparent partnerships.                                                                                                                                                                                                                      2) Promote and expand meaningful youth engagement in activities that promote peaceful co-existence
3) Facilitate intercultural exchange programs, encouraging dialogue and understanding between local residents and refugees, fostering mutual respect and cooperation.</t>
  </si>
  <si>
    <t xml:space="preserve">Weak coordination among stakeholders lead to fragemented implementation, delayed and inconsistent achievement of objectives 
</t>
  </si>
  <si>
    <t>1) Establish regular coordination meetings with documented minutes to enhance communication and collaboration among stakeholders.
2) Implement protocols for periodic program implementation reviews to ensure consistency and alignment with objectives.
3) Track and monitor the implementation of agreed activities and results through multifunctional joint monitoring and review processes.
4) Ensure joint tools are in place for accurate data collection and reporting on project indicators, fostering transparency and accountability among all stakeholders.
5) Foster partnerships with local community leaders, leveraging their influence to encourage active participation and coordination among stakeholders.
6) Organize joint workshops and training sessions, promoting shared learning and understanding among stakeholders, enhancing coordination and cohesion.</t>
  </si>
  <si>
    <t>WB</t>
  </si>
  <si>
    <t>OF</t>
  </si>
  <si>
    <t xml:space="preserve">Reference to TOC </t>
  </si>
  <si>
    <t>Ahead of schedule</t>
  </si>
  <si>
    <t>On track</t>
  </si>
  <si>
    <t>Constrained</t>
  </si>
  <si>
    <t>Low</t>
  </si>
  <si>
    <t>Highly unlikely</t>
  </si>
  <si>
    <r>
      <t xml:space="preserve">*Uganda does not have a unified policy on refugee administration despite having one of the most liberal legal regimes for the international protection of refugees under the Refugees Act (2006) and the Refugees Regulations (2010) implemented through various approaches and initiatives, 
*The Country is formulating a national refugee policy (NRP) against a backdrop of unprecedented increases in the number of refugees,  challenges of   “stretched country refugee-accommodating capacity,” and government questioning the “sustainability of the refugee self-reliance model,” posing a potential threat of the NRP shrinking the progressive refugee regime in the country. 
*The  draft NRP offers limited  forward-looking responses to   the emerging complex problems of self reliance, urban refugees, service integration,  local integration and complementary pathways. For complementyary pathways and through a strengthening linkages betwen education, livelihood and </t>
    </r>
    <r>
      <rPr>
        <b/>
        <sz val="12"/>
        <color theme="1"/>
        <rFont val="Calibri"/>
        <family val="2"/>
      </rPr>
      <t>self-reliance,  complementary pathways will foster further resilience, human capital development, and further Uganda as a leader in refugee-inclusive development at the  global level.</t>
    </r>
  </si>
  <si>
    <t>POLICY INFORMATION</t>
  </si>
  <si>
    <t>PILLAR</t>
  </si>
  <si>
    <t>POLICY PRIORITIES (UNICEF Led)</t>
  </si>
  <si>
    <t>POLICY MILESTONES</t>
  </si>
  <si>
    <t xml:space="preserve">1. Needs and evidence </t>
  </si>
  <si>
    <t>2. Commitments</t>
  </si>
  <si>
    <t>3. Policy adoption/prevention</t>
  </si>
  <si>
    <t xml:space="preserve">4. Resourcing </t>
  </si>
  <si>
    <t xml:space="preserve">5. Implementation </t>
  </si>
  <si>
    <t>6. Coverage and use</t>
  </si>
  <si>
    <t>7. Monitoring and Evaluation</t>
  </si>
  <si>
    <t xml:space="preserve">Description of relevant contribution made </t>
  </si>
  <si>
    <t>EDUCATION</t>
  </si>
  <si>
    <t>Access to the education system</t>
  </si>
  <si>
    <t>3. Inclusion in the national education and training system</t>
  </si>
  <si>
    <r>
      <t xml:space="preserve">3.1  </t>
    </r>
    <r>
      <rPr>
        <b/>
        <sz val="11"/>
        <color theme="1"/>
        <rFont val="Calibri"/>
        <family val="2"/>
      </rPr>
      <t>EMIS</t>
    </r>
    <r>
      <rPr>
        <sz val="11"/>
        <color theme="1"/>
        <rFont val="Calibri"/>
        <family val="2"/>
      </rPr>
      <t>: 2026: EMIS is functioning with refugee data included. 2027. EMIS includes a majority of refugee schools in the system</t>
    </r>
  </si>
  <si>
    <t>X</t>
  </si>
  <si>
    <r>
      <t xml:space="preserve">3.2 </t>
    </r>
    <r>
      <rPr>
        <b/>
        <sz val="11"/>
        <color theme="1"/>
        <rFont val="Calibri"/>
        <family val="2"/>
      </rPr>
      <t>Digital Agenda Strategy</t>
    </r>
    <r>
      <rPr>
        <sz val="11"/>
        <color theme="1"/>
        <rFont val="Calibri"/>
        <family val="2"/>
      </rPr>
      <t xml:space="preserve">
2024: Digital Agenda Strategy launched by the Minister of Education and Sports and planning for implementation is initiated and includes a focus on host and refugee children and adolescents
2025: Costed roadmap for the implementation of the Digital Agenda Strategy developed with digital learning and skilling for refugees included. 2026: Costed roadmap implemented with digital learning and skilling for refugees included.</t>
    </r>
  </si>
  <si>
    <r>
      <t xml:space="preserve">3.3 </t>
    </r>
    <r>
      <rPr>
        <b/>
        <sz val="11"/>
        <color theme="1"/>
        <rFont val="Calibri"/>
        <family val="2"/>
      </rPr>
      <t>TVET Policy</t>
    </r>
    <r>
      <rPr>
        <sz val="11"/>
        <color theme="1"/>
        <rFont val="Calibri"/>
        <family val="2"/>
      </rPr>
      <t xml:space="preserve">
2025: TVET Council established for the operationalisation of the Skills Development Fund. 2026: Skills Development Fund operationalised and also benefitted refugees by ensuring that it has regulations that includes and provides needs-based skills for refugees. 2027: TVET Act is adopted and includes provisions for refugee skilling
</t>
    </r>
  </si>
  <si>
    <r>
      <t xml:space="preserve">3.4 </t>
    </r>
    <r>
      <rPr>
        <b/>
        <sz val="12"/>
        <color theme="1"/>
        <rFont val="Calibri"/>
        <family val="2"/>
        <scheme val="minor"/>
      </rPr>
      <t>Other</t>
    </r>
    <r>
      <rPr>
        <sz val="12"/>
        <color theme="1"/>
        <rFont val="Calibri"/>
        <family val="2"/>
        <scheme val="minor"/>
      </rPr>
      <t xml:space="preserve">
2027: Infrastructure and HR RSD / registration shortcomings addresssed and sustainability strategy developed by 2027.       
 </t>
    </r>
  </si>
  <si>
    <t>SOCIAL PROTECTION</t>
  </si>
  <si>
    <t>Inclusion of Refugee &amp; FDP in National Social Protection Systems</t>
  </si>
  <si>
    <t>2. Inclusion of critical areas of refugee protection, Social Protection and self- reliance (such as asylum, digital identity management and documentation capacity, jobs and livelihoods, social protection, education,  and related matters) in national and local  development plans and programmes.</t>
  </si>
  <si>
    <r>
      <t xml:space="preserve">2.1 </t>
    </r>
    <r>
      <rPr>
        <b/>
        <sz val="12"/>
        <color theme="1"/>
        <rFont val="Calibri"/>
        <family val="2"/>
        <scheme val="minor"/>
      </rPr>
      <t>NDP IV.</t>
    </r>
    <r>
      <rPr>
        <sz val="12"/>
        <color theme="1"/>
        <rFont val="Calibri"/>
        <family val="2"/>
        <scheme val="minor"/>
      </rPr>
      <t xml:space="preserve"> Dialogue and engagement with National Planning Authority and relevant programmes to include critical areas for refugee self reliance and protection in the draft NDP IV and relevant Programme Implementation Action Plans (PIAPs). *2027- NDP IV, selected PIAPs and DDPs tracking and reporting progress relating to inclusion of FDPs.</t>
    </r>
  </si>
  <si>
    <r>
      <t>2.2</t>
    </r>
    <r>
      <rPr>
        <b/>
        <sz val="11"/>
        <color theme="1"/>
        <rFont val="Calibri"/>
        <family val="2"/>
      </rPr>
      <t xml:space="preserve"> National Strategy on Coverage Extension.</t>
    </r>
    <r>
      <rPr>
        <sz val="11"/>
        <color theme="1"/>
        <rFont val="Calibri"/>
        <family val="2"/>
      </rPr>
      <t xml:space="preserve"> *2024 - Review of the National Strategy on Coverage Extension to the Informal Economy to Include Refugees and HC and  Costing of the National Strategy on Coverage Extension (ILO, UNICEF, UNHCR, WB). *2025- rollout of the National Strategy on Coverage Extension to the Informal Economy (ILO, UNICEF, WB)</t>
    </r>
  </si>
  <si>
    <t>3) Moderate</t>
  </si>
  <si>
    <t>2) Weak</t>
  </si>
  <si>
    <t>Self assessment</t>
  </si>
  <si>
    <t>Protection</t>
  </si>
  <si>
    <t>Social protection</t>
  </si>
  <si>
    <t>Education</t>
  </si>
  <si>
    <t xml:space="preserve">1=No contribution to target </t>
  </si>
  <si>
    <t>Level 1: System Building</t>
  </si>
  <si>
    <t>1)Absent</t>
  </si>
  <si>
    <t>1) Weak</t>
  </si>
  <si>
    <t>2=Initiated contribution to target</t>
  </si>
  <si>
    <t>Level 2: System Enhancement</t>
  </si>
  <si>
    <t>2) Initiating</t>
  </si>
  <si>
    <t>3=Approaches milestone target</t>
  </si>
  <si>
    <t>Level 3: System Integration</t>
  </si>
  <si>
    <t>3) Established</t>
  </si>
  <si>
    <t>4=Achieved milestone target</t>
  </si>
  <si>
    <t>Level 4: System Maturity</t>
  </si>
  <si>
    <t>4) Strong</t>
  </si>
  <si>
    <t>4) Championing</t>
  </si>
  <si>
    <t>Meets target (2024)</t>
  </si>
  <si>
    <t>Meets target (2025)</t>
  </si>
  <si>
    <t>Approaches target (2024)</t>
  </si>
  <si>
    <t>Approaches target (2025)</t>
  </si>
  <si>
    <t>Initiated (2024)</t>
  </si>
  <si>
    <t>Initiated (2025)</t>
  </si>
  <si>
    <t>Not initiated (2024)</t>
  </si>
  <si>
    <t>Not initiated (2025)</t>
  </si>
  <si>
    <t>Not initated</t>
  </si>
  <si>
    <t>Initiated</t>
  </si>
  <si>
    <t>Approaches</t>
  </si>
  <si>
    <t>Meets target</t>
  </si>
  <si>
    <t>Sources of Verification</t>
  </si>
  <si>
    <t>ASESSMENT</t>
  </si>
  <si>
    <t>RIGHT</t>
  </si>
  <si>
    <t>Assessment (2024)</t>
  </si>
  <si>
    <t>Assessment (2025)</t>
  </si>
  <si>
    <t>Asessesment (2026)</t>
  </si>
  <si>
    <t>Asessesment (2027)</t>
  </si>
  <si>
    <t>Phase II progress</t>
  </si>
  <si>
    <t>FORMULA</t>
  </si>
  <si>
    <t>DATA</t>
  </si>
  <si>
    <t>Milestones</t>
  </si>
  <si>
    <r>
      <t xml:space="preserve">2.5 2025 The </t>
    </r>
    <r>
      <rPr>
        <b/>
        <sz val="11"/>
        <color theme="1"/>
        <rFont val="Calibri"/>
        <family val="2"/>
      </rPr>
      <t>national social protection strategy</t>
    </r>
    <r>
      <rPr>
        <sz val="11"/>
        <color theme="1"/>
        <rFont val="Calibri"/>
        <family val="2"/>
      </rPr>
      <t xml:space="preserve"> operationalized.</t>
    </r>
  </si>
  <si>
    <r>
      <t>2.4 2025- key</t>
    </r>
    <r>
      <rPr>
        <b/>
        <sz val="11"/>
        <color theme="1"/>
        <rFont val="Calibri"/>
        <family val="2"/>
      </rPr>
      <t xml:space="preserve"> CP GBV CBP inclusion prioritie</t>
    </r>
    <r>
      <rPr>
        <sz val="11"/>
        <color theme="1"/>
        <rFont val="Calibri"/>
        <family val="2"/>
      </rPr>
      <t>s in  Ministry of Gender, Labour and Social Development frameworks, NDPIV, Governance and Security Programme, Administration of Justice Programme, the Human Capital Development Programme, District Development Plans and operational budgets (UNICEF, UNHCR, WB)</t>
    </r>
  </si>
  <si>
    <r>
      <t xml:space="preserve">2.3 2024 - </t>
    </r>
    <r>
      <rPr>
        <b/>
        <sz val="11"/>
        <color theme="1"/>
        <rFont val="Calibri"/>
        <family val="2"/>
      </rPr>
      <t xml:space="preserve">Transition Strategy </t>
    </r>
    <r>
      <rPr>
        <sz val="11"/>
        <color theme="1"/>
        <rFont val="Calibri"/>
        <family val="2"/>
      </rPr>
      <t>for health, education and water services from humanitarian into national systems is developed (UNICEF, UNHCR, WB). *2025 – High level policy discussions for action on the Transition Strategy.  (UNHCR, WB, UNICEF)</t>
    </r>
  </si>
  <si>
    <t>3.1  EMIS: 2026: EMIS is functioning with refugee data included. 2027. EMIS includes a majority of refugee schools in the system</t>
  </si>
  <si>
    <t>3.2 Digital Agenda Strategy
2024: Digital Agenda Strategy launched by the Minister of Education and Sports and planning for implementation is initiated and includes a focus on host and refugee children and adolescents
2025: Costed roadmap for the implementation of the Digital Agenda Strategy developed with digital learning and skilling for refugees included. 2026: Costed roadmap implemented with digital learning and skilling for refugees included.</t>
  </si>
  <si>
    <t xml:space="preserve">3.3 TVET Policy
2025: TVET Council established for the operationalisation of the Skills Development Fund. 2026: Skills Development Fund operationalised and also benefitted refugees by ensuring that it has regulations that includes and provides needs-based skills for refugees. 2027: TVET Act is adopted and includes provisions for refugee skilling
</t>
  </si>
  <si>
    <t xml:space="preserve">3.4 Other
2027: Infrastructure and HR RSD / registration shortcomings addresssed and sustainability strategy developed by 2027.       
 </t>
  </si>
  <si>
    <t>2.1 NDP IV. Dialogue and engagement with National Planning Authority and relevant programmes to include critical areas for refugee self reliance and protection in the draft NDP IV and relevant Programme Implementation Action Plans (PIAPs). *2027- NDP IV, selected PIAPs and DDPs tracking and reporting progress relating to inclusion of FDPs.</t>
  </si>
  <si>
    <t>2.2 National Strategy on Coverage Extension. *2024 - Review of the National Strategy on Coverage Extension to the Informal Economy to Include Refugees and HC and  Costing of the National Strategy on Coverage Extension (ILO, UNICEF, UNHCR, WB). *2025- rollout of the National Strategy on Coverage Extension to the Informal Economy (ILO, UNICEF, WB)</t>
  </si>
  <si>
    <t>2.3 2024 - Transition Strategy for health, education and water services from humanitarian into national systems is developed (UNICEF, UNHCR, WB). *2025 – High level policy discussions for action on the Transition Strategy.  (UNHCR, WB, UNICEF)</t>
  </si>
  <si>
    <t>2.4 2025- key CP GBV CBP inclusion priorities in  Ministry of Gender, Labour and Social Development frameworks, NDPIV, Governance and Security Programme, Administration of Justice Programme, the Human Capital Development Programme, District Development Plans and operational budgets (UNICEF, UNHCR, WB)</t>
  </si>
  <si>
    <t>2.5 2025 The national social protection strategy operationalized.</t>
  </si>
  <si>
    <t>CONTRIBUTION TO POLICY DEVELOPMENT</t>
  </si>
  <si>
    <t>Link to Results Framework indicators</t>
  </si>
  <si>
    <r>
      <t xml:space="preserve">1c) Evidence on how PROSPECTS has contributed to a change </t>
    </r>
    <r>
      <rPr>
        <b/>
        <sz val="11"/>
        <color rgb="FF000000"/>
        <rFont val="Calibri"/>
        <family val="2"/>
        <scheme val="minor"/>
      </rPr>
      <t xml:space="preserve">in legal frameworks, policies and asylum system related to access for refugees to education </t>
    </r>
    <r>
      <rPr>
        <sz val="11"/>
        <color rgb="FF000000"/>
        <rFont val="Calibri"/>
        <family val="2"/>
        <scheme val="minor"/>
      </rPr>
      <t>and training systems</t>
    </r>
  </si>
  <si>
    <t>1c) Evidence on how PROSPECTS has contributed to a change in legal frameworks, policies and asylum system related to access for refugees to education and training systems</t>
  </si>
  <si>
    <t>1d) Evidence that PROSPECTS contributed to institutional capacity strengthening in relation to inclusion in education and trainings for FDPs and HCs</t>
  </si>
  <si>
    <r>
      <t xml:space="preserve">3.1b) Evidence on how PROSPECTS has contributed to a change in </t>
    </r>
    <r>
      <rPr>
        <b/>
        <sz val="10.5"/>
        <color rgb="FF000000"/>
        <rFont val="Calibri"/>
        <family val="2"/>
        <scheme val="minor"/>
      </rPr>
      <t>legal frameworks, policies and asylum system related to inclusive social protection</t>
    </r>
    <r>
      <rPr>
        <sz val="10.5"/>
        <color rgb="FF000000"/>
        <rFont val="Calibri"/>
        <family val="2"/>
        <scheme val="minor"/>
      </rPr>
      <t xml:space="preserve"> for refugees and HCs, based on security standards and principles​​</t>
    </r>
  </si>
  <si>
    <t>Country Team Feedback on Policy Priorities</t>
  </si>
  <si>
    <t>Country Team Feedback on Milestones</t>
  </si>
  <si>
    <t>Indicate below 1) whether the policy priority is UNICEF lead (Yes/No); if it is No UNICEF led, indicate what partner leads the policy priority; if it is led by UNICEF, indicate whether there is any milestone left out (not included in column D)</t>
  </si>
  <si>
    <t>Indicate below for each milestone whether 1) UNICEF leads (Yes/No), if it is No UNICEF led, indicate what partner leads the milestone; 2) if it is led by UNICEF, indicate what other partners contribute to the milestone (or say none if this is the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</si>
</sst>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409]* #,##0_ ;_-[$$-409]* \-#,##0\ ;_-[$$-409]* &quot;-&quot;??_ ;_-@_ "/>
    <numFmt numFmtId="165" formatCode="_-[$$-409]* #,##0.00_ ;_-[$$-409]* \-#,##0.00\ ;_-[$$-409]* &quot;-&quot;??_ ;_-@_ "/>
    <numFmt numFmtId="166" formatCode="_-[$$-409]* #,##0.00_ ;_-[$$-409]* \-#,##0.00\ ;_-[$$-409]* &quot;-&quot;??.00_ ;_-@_ "/>
    <numFmt numFmtId="167" formatCode="&quot;$&quot;#,##0"/>
    <numFmt numFmtId="168" formatCode="&quot;$&quot;#,##0.00"/>
    <numFmt numFmtId="169" formatCode="0.0"/>
  </numFmts>
  <fonts count="72" x14ac:knownFonts="1">
    <font>
      <sz val="12"/>
      <color theme="1"/>
      <name val="Calibri"/>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font>
    <font>
      <b/>
      <sz val="10"/>
      <color rgb="FF000000"/>
      <name val="Calibri"/>
      <family val="2"/>
    </font>
    <font>
      <sz val="11"/>
      <color theme="1"/>
      <name val="Calibri"/>
      <family val="2"/>
    </font>
    <font>
      <b/>
      <sz val="10"/>
      <color theme="1"/>
      <name val="Calibri"/>
      <family val="2"/>
    </font>
    <font>
      <sz val="10"/>
      <color theme="1"/>
      <name val="Calibri"/>
      <family val="2"/>
    </font>
    <font>
      <b/>
      <sz val="11"/>
      <color theme="1"/>
      <name val="Calibri"/>
      <family val="2"/>
    </font>
    <font>
      <sz val="11"/>
      <color rgb="FF000000"/>
      <name val="Calibri"/>
      <family val="2"/>
    </font>
    <font>
      <sz val="12"/>
      <color theme="1"/>
      <name val="Calibri"/>
      <family val="2"/>
    </font>
    <font>
      <b/>
      <sz val="10"/>
      <color rgb="FFFFFFFF"/>
      <name val="Calibri"/>
      <family val="2"/>
    </font>
    <font>
      <b/>
      <sz val="12"/>
      <color rgb="FFFFFFFF"/>
      <name val="Calibri"/>
      <family val="2"/>
    </font>
    <font>
      <b/>
      <sz val="12"/>
      <color theme="1"/>
      <name val="Calibri"/>
      <family val="2"/>
    </font>
    <font>
      <sz val="12"/>
      <name val="Calibri"/>
      <family val="2"/>
    </font>
    <font>
      <b/>
      <sz val="12"/>
      <color rgb="FF000000"/>
      <name val="Calibri"/>
      <family val="2"/>
    </font>
    <font>
      <sz val="12"/>
      <color rgb="FF000000"/>
      <name val="Calibri"/>
      <family val="2"/>
    </font>
    <font>
      <sz val="12"/>
      <color rgb="FFFF0000"/>
      <name val="Calibri"/>
      <family val="2"/>
    </font>
    <font>
      <sz val="12"/>
      <color rgb="FF444444"/>
      <name val="Calibri"/>
      <family val="2"/>
    </font>
    <font>
      <sz val="12"/>
      <color rgb="FF00B050"/>
      <name val="Calibri"/>
      <family val="2"/>
    </font>
    <font>
      <b/>
      <sz val="14"/>
      <color rgb="FFFFFFFF"/>
      <name val="Calibri"/>
      <family val="2"/>
    </font>
    <font>
      <b/>
      <sz val="16"/>
      <color rgb="FF000000"/>
      <name val="Calibri"/>
      <family val="2"/>
    </font>
    <font>
      <b/>
      <sz val="11"/>
      <color rgb="FF000000"/>
      <name val="Calibri"/>
      <family val="2"/>
    </font>
    <font>
      <sz val="11"/>
      <color rgb="FF0070C0"/>
      <name val="Calibri"/>
      <family val="2"/>
    </font>
    <font>
      <sz val="11"/>
      <color rgb="FF00B050"/>
      <name val="Calibri"/>
      <family val="2"/>
    </font>
    <font>
      <sz val="11"/>
      <color rgb="FFFF0000"/>
      <name val="Calibri"/>
      <family val="2"/>
    </font>
    <font>
      <b/>
      <sz val="16"/>
      <color theme="1"/>
      <name val="Calibri"/>
      <family val="2"/>
    </font>
    <font>
      <sz val="11"/>
      <color rgb="FFBF8F00"/>
      <name val="Calibri"/>
      <family val="2"/>
    </font>
    <font>
      <b/>
      <sz val="14"/>
      <color rgb="FF000000"/>
      <name val="Calibri"/>
      <family val="2"/>
    </font>
    <font>
      <i/>
      <sz val="12"/>
      <color theme="1"/>
      <name val="Calibri"/>
      <family val="2"/>
    </font>
    <font>
      <u/>
      <sz val="12"/>
      <color rgb="FF000000"/>
      <name val="Calibri"/>
      <family val="2"/>
    </font>
    <font>
      <sz val="9"/>
      <color indexed="81"/>
      <name val="Tahoma"/>
      <family val="2"/>
    </font>
    <font>
      <b/>
      <sz val="9"/>
      <color indexed="81"/>
      <name val="Tahoma"/>
      <family val="2"/>
    </font>
    <font>
      <b/>
      <sz val="12"/>
      <name val="Calibri"/>
      <family val="2"/>
    </font>
    <font>
      <sz val="12"/>
      <name val="Calibri"/>
      <family val="2"/>
    </font>
    <font>
      <sz val="12"/>
      <name val="Calibri"/>
      <family val="2"/>
      <scheme val="minor"/>
    </font>
    <font>
      <b/>
      <sz val="12"/>
      <color rgb="FFFF0000"/>
      <name val="Calibri"/>
      <family val="2"/>
    </font>
    <font>
      <sz val="12"/>
      <color rgb="FF000000"/>
      <name val="Calibri"/>
      <family val="2"/>
    </font>
    <font>
      <sz val="11"/>
      <name val="Calibri"/>
      <family val="2"/>
    </font>
    <font>
      <b/>
      <sz val="11"/>
      <name val="Calibri"/>
      <family val="2"/>
    </font>
    <font>
      <sz val="12"/>
      <color theme="1"/>
      <name val="Calibri"/>
      <family val="2"/>
      <scheme val="minor"/>
    </font>
    <font>
      <b/>
      <sz val="13"/>
      <color theme="1"/>
      <name val="Calibri"/>
      <family val="2"/>
    </font>
    <font>
      <b/>
      <sz val="13"/>
      <color theme="0"/>
      <name val="Calibri"/>
      <family val="2"/>
      <scheme val="minor"/>
    </font>
    <font>
      <b/>
      <sz val="22"/>
      <color theme="1"/>
      <name val="Calibri"/>
      <family val="2"/>
    </font>
    <font>
      <b/>
      <sz val="12"/>
      <color theme="1"/>
      <name val="Calibri"/>
      <family val="2"/>
      <scheme val="minor"/>
    </font>
    <font>
      <sz val="12"/>
      <color rgb="FF000000"/>
      <name val="Univers"/>
      <family val="2"/>
    </font>
    <font>
      <sz val="8"/>
      <color rgb="FF000000"/>
      <name val="Verdana"/>
      <family val="2"/>
    </font>
    <font>
      <sz val="10"/>
      <color theme="1"/>
      <name val="Helvetica"/>
      <family val="2"/>
    </font>
    <font>
      <b/>
      <sz val="12"/>
      <color theme="1"/>
      <name val="Helvetica"/>
      <family val="2"/>
    </font>
    <font>
      <sz val="12"/>
      <color theme="1"/>
      <name val="Helvetica"/>
      <family val="2"/>
    </font>
    <font>
      <sz val="12"/>
      <color theme="1"/>
      <name val="Calibri"/>
      <family val="2"/>
      <scheme val="minor"/>
    </font>
    <font>
      <b/>
      <sz val="18"/>
      <color theme="0"/>
      <name val="Calibri"/>
      <family val="2"/>
      <scheme val="major"/>
    </font>
    <font>
      <b/>
      <sz val="18"/>
      <name val="Calibri"/>
      <family val="2"/>
      <scheme val="major"/>
    </font>
    <font>
      <b/>
      <sz val="16"/>
      <color rgb="FF000000"/>
      <name val="Calibri"/>
      <family val="2"/>
      <scheme val="major"/>
    </font>
    <font>
      <b/>
      <sz val="16"/>
      <color theme="1"/>
      <name val="Calibri"/>
      <family val="2"/>
      <scheme val="major"/>
    </font>
    <font>
      <b/>
      <sz val="14"/>
      <color rgb="FF000000"/>
      <name val="Calibri"/>
      <family val="2"/>
      <scheme val="major"/>
    </font>
    <font>
      <b/>
      <sz val="14"/>
      <color theme="1"/>
      <name val="Calibri"/>
      <family val="2"/>
      <scheme val="major"/>
    </font>
    <font>
      <b/>
      <sz val="13"/>
      <color theme="1"/>
      <name val="Calibri"/>
      <family val="2"/>
      <scheme val="major"/>
    </font>
    <font>
      <sz val="13"/>
      <color theme="1"/>
      <name val="Calibri"/>
      <family val="2"/>
      <scheme val="major"/>
    </font>
    <font>
      <sz val="11"/>
      <color rgb="FF002060"/>
      <name val="Calibri"/>
      <family val="2"/>
      <scheme val="major"/>
    </font>
    <font>
      <sz val="11"/>
      <color theme="1"/>
      <name val="Calibri"/>
      <family val="2"/>
      <scheme val="major"/>
    </font>
    <font>
      <sz val="11"/>
      <color rgb="FF000000"/>
      <name val="Calibri"/>
      <family val="2"/>
      <scheme val="major"/>
    </font>
    <font>
      <sz val="12"/>
      <color theme="1"/>
      <name val="Calibri"/>
      <family val="2"/>
      <scheme val="major"/>
    </font>
    <font>
      <b/>
      <sz val="14"/>
      <color theme="0"/>
      <name val="Calibri"/>
      <family val="2"/>
      <scheme val="minor"/>
    </font>
    <font>
      <sz val="11"/>
      <color rgb="FF000000"/>
      <name val="Calibri"/>
      <family val="2"/>
      <scheme val="minor"/>
    </font>
    <font>
      <b/>
      <sz val="11"/>
      <color rgb="FF000000"/>
      <name val="Calibri"/>
      <family val="2"/>
      <scheme val="minor"/>
    </font>
    <font>
      <sz val="10.5"/>
      <color rgb="FF000000"/>
      <name val="Calibri"/>
      <family val="2"/>
      <scheme val="minor"/>
    </font>
    <font>
      <b/>
      <sz val="10.5"/>
      <color rgb="FF000000"/>
      <name val="Calibri"/>
      <family val="2"/>
      <scheme val="minor"/>
    </font>
    <font>
      <sz val="18"/>
      <color rgb="FFFFFF00"/>
      <name val="Calibri"/>
      <family val="2"/>
      <scheme val="minor"/>
    </font>
    <font>
      <sz val="12"/>
      <color theme="0" tint="-4.9989318521683403E-2"/>
      <name val="Calibri"/>
      <family val="2"/>
      <scheme val="minor"/>
    </font>
  </fonts>
  <fills count="48">
    <fill>
      <patternFill patternType="none"/>
    </fill>
    <fill>
      <patternFill patternType="gray125"/>
    </fill>
    <fill>
      <patternFill patternType="solid">
        <fgColor rgb="FF2E75B5"/>
        <bgColor rgb="FF2E75B5"/>
      </patternFill>
    </fill>
    <fill>
      <patternFill patternType="solid">
        <fgColor rgb="FFF4B084"/>
        <bgColor rgb="FFF4B084"/>
      </patternFill>
    </fill>
    <fill>
      <patternFill patternType="solid">
        <fgColor rgb="FFA8D08D"/>
        <bgColor rgb="FFA8D08D"/>
      </patternFill>
    </fill>
    <fill>
      <patternFill patternType="solid">
        <fgColor rgb="FFFFFFFF"/>
        <bgColor rgb="FFFFFFFF"/>
      </patternFill>
    </fill>
    <fill>
      <patternFill patternType="solid">
        <fgColor theme="0"/>
        <bgColor theme="0"/>
      </patternFill>
    </fill>
    <fill>
      <patternFill patternType="solid">
        <fgColor rgb="FF00FF00"/>
        <bgColor rgb="FF00FF00"/>
      </patternFill>
    </fill>
    <fill>
      <patternFill patternType="solid">
        <fgColor rgb="FF2F5496"/>
        <bgColor rgb="FF2F5496"/>
      </patternFill>
    </fill>
    <fill>
      <patternFill patternType="solid">
        <fgColor rgb="FFC5E0B3"/>
        <bgColor rgb="FFC5E0B3"/>
      </patternFill>
    </fill>
    <fill>
      <patternFill patternType="solid">
        <fgColor rgb="FFBFBFBF"/>
        <bgColor rgb="FFBFBFBF"/>
      </patternFill>
    </fill>
    <fill>
      <patternFill patternType="solid">
        <fgColor rgb="FFE2EFD9"/>
        <bgColor rgb="FFE2EFD9"/>
      </patternFill>
    </fill>
    <fill>
      <patternFill patternType="solid">
        <fgColor rgb="FF8EA9DB"/>
        <bgColor rgb="FF8EA9DB"/>
      </patternFill>
    </fill>
    <fill>
      <patternFill patternType="solid">
        <fgColor rgb="FFBDD7EE"/>
        <bgColor rgb="FFBDD7EE"/>
      </patternFill>
    </fill>
    <fill>
      <patternFill patternType="solid">
        <fgColor rgb="FFDDEBF7"/>
        <bgColor rgb="FFDDEBF7"/>
      </patternFill>
    </fill>
    <fill>
      <patternFill patternType="solid">
        <fgColor rgb="FFD9E2F3"/>
        <bgColor rgb="FFD9E2F3"/>
      </patternFill>
    </fill>
    <fill>
      <patternFill patternType="solid">
        <fgColor rgb="FFF7CAAC"/>
        <bgColor rgb="FFF7CAAC"/>
      </patternFill>
    </fill>
    <fill>
      <patternFill patternType="solid">
        <fgColor rgb="FFF8CBAD"/>
        <bgColor rgb="FFF8CBAD"/>
      </patternFill>
    </fill>
    <fill>
      <patternFill patternType="solid">
        <fgColor rgb="FF8497B0"/>
        <bgColor rgb="FF8497B0"/>
      </patternFill>
    </fill>
    <fill>
      <patternFill patternType="solid">
        <fgColor rgb="FFACB9CA"/>
        <bgColor rgb="FFACB9CA"/>
      </patternFill>
    </fill>
    <fill>
      <patternFill patternType="solid">
        <fgColor rgb="FFD6DCE4"/>
        <bgColor rgb="FFD6DCE4"/>
      </patternFill>
    </fill>
    <fill>
      <patternFill patternType="solid">
        <fgColor rgb="FFFFD966"/>
        <bgColor rgb="FFFFD966"/>
      </patternFill>
    </fill>
    <fill>
      <patternFill patternType="solid">
        <fgColor rgb="FFFFE699"/>
        <bgColor rgb="FFFFE699"/>
      </patternFill>
    </fill>
    <fill>
      <patternFill patternType="solid">
        <fgColor rgb="FFFFFF00"/>
        <bgColor rgb="FFFFFF00"/>
      </patternFill>
    </fill>
    <fill>
      <patternFill patternType="solid">
        <fgColor rgb="FF9CC2E5"/>
        <bgColor rgb="FF9CC2E5"/>
      </patternFill>
    </fill>
    <fill>
      <patternFill patternType="solid">
        <fgColor rgb="FF999999"/>
        <bgColor rgb="FF999999"/>
      </patternFill>
    </fill>
    <fill>
      <patternFill patternType="solid">
        <fgColor rgb="FFCCCCCC"/>
        <bgColor rgb="FFCCCCCC"/>
      </patternFill>
    </fill>
    <fill>
      <patternFill patternType="solid">
        <fgColor theme="9" tint="0.79998168889431442"/>
        <bgColor indexed="64"/>
      </patternFill>
    </fill>
    <fill>
      <patternFill patternType="solid">
        <fgColor theme="0" tint="-4.9989318521683403E-2"/>
        <bgColor rgb="FF5B9BD5"/>
      </patternFill>
    </fill>
    <fill>
      <patternFill patternType="solid">
        <fgColor theme="0" tint="-0.34998626667073579"/>
        <bgColor rgb="FF5B9BD5"/>
      </patternFill>
    </fill>
    <fill>
      <patternFill patternType="solid">
        <fgColor theme="8" tint="0.59999389629810485"/>
        <bgColor rgb="FF5B9BD5"/>
      </patternFill>
    </fill>
    <fill>
      <patternFill patternType="solid">
        <fgColor rgb="FF00B0F0"/>
        <bgColor rgb="FF5B9BD5"/>
      </patternFill>
    </fill>
    <fill>
      <patternFill patternType="solid">
        <fgColor theme="8" tint="-0.249977111117893"/>
        <bgColor indexed="64"/>
      </patternFill>
    </fill>
    <fill>
      <patternFill patternType="solid">
        <fgColor rgb="FFCC00CC"/>
        <bgColor indexed="64"/>
      </patternFill>
    </fill>
    <fill>
      <patternFill patternType="solid">
        <fgColor rgb="FF942093"/>
        <bgColor indexed="64"/>
      </patternFill>
    </fill>
    <fill>
      <patternFill patternType="solid">
        <fgColor rgb="FF7030A0"/>
        <bgColor indexed="64"/>
      </patternFill>
    </fill>
    <fill>
      <patternFill patternType="solid">
        <fgColor rgb="FFF2F2F2"/>
        <bgColor indexed="64"/>
      </patternFill>
    </fill>
    <fill>
      <patternFill patternType="solid">
        <fgColor theme="0"/>
        <bgColor indexed="64"/>
      </patternFill>
    </fill>
    <fill>
      <patternFill patternType="solid">
        <fgColor rgb="FFD9D9D9"/>
        <bgColor indexed="64"/>
      </patternFill>
    </fill>
    <fill>
      <patternFill patternType="solid">
        <fgColor rgb="FFBFBFBF"/>
        <bgColor indexed="64"/>
      </patternFill>
    </fill>
    <fill>
      <patternFill patternType="solid">
        <fgColor rgb="FFA6A6A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4"/>
        <bgColor indexed="64"/>
      </patternFill>
    </fill>
  </fills>
  <borders count="72">
    <border>
      <left/>
      <right/>
      <top/>
      <bottom/>
      <diagonal/>
    </border>
    <border>
      <left style="thin">
        <color rgb="FF000000"/>
      </left>
      <right style="thin">
        <color rgb="FF000000"/>
      </right>
      <top style="thin">
        <color rgb="FF000000"/>
      </top>
      <bottom style="thin">
        <color rgb="FF000000"/>
      </bottom>
      <diagonal/>
    </border>
    <border>
      <left/>
      <right/>
      <top style="medium">
        <color rgb="FF4472C4"/>
      </top>
      <bottom/>
      <diagonal/>
    </border>
    <border>
      <left/>
      <right style="medium">
        <color rgb="FF8EAADB"/>
      </right>
      <top/>
      <bottom style="medium">
        <color rgb="FF8EAADB"/>
      </bottom>
      <diagonal/>
    </border>
    <border>
      <left style="thin">
        <color rgb="FF000000"/>
      </left>
      <right/>
      <top style="thin">
        <color rgb="FF000000"/>
      </top>
      <bottom style="thin">
        <color rgb="FF000000"/>
      </bottom>
      <diagonal/>
    </border>
    <border>
      <left/>
      <right style="medium">
        <color rgb="FF8EAADB"/>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rgb="FFFFFFFF"/>
      </left>
      <right style="thick">
        <color rgb="FFFFFFFF"/>
      </right>
      <top style="thick">
        <color rgb="FFFFFFFF"/>
      </top>
      <bottom style="thick">
        <color rgb="FFFFFFFF"/>
      </bottom>
      <diagonal/>
    </border>
    <border>
      <left style="thin">
        <color rgb="FFD3D3D3"/>
      </left>
      <right style="thin">
        <color rgb="FFD3D3D3"/>
      </right>
      <top style="thin">
        <color rgb="FFD3D3D3"/>
      </top>
      <bottom style="thin">
        <color rgb="FFD3D3D3"/>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style="medium">
        <color indexed="64"/>
      </right>
      <top style="medium">
        <color indexed="64"/>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theme="0" tint="-0.249977111117893"/>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right style="medium">
        <color indexed="64"/>
      </right>
      <top style="thin">
        <color theme="0" tint="-0.249977111117893"/>
      </top>
      <bottom style="medium">
        <color indexed="64"/>
      </bottom>
      <diagonal/>
    </border>
    <border>
      <left style="thin">
        <color theme="0" tint="-0.249977111117893"/>
      </left>
      <right style="thin">
        <color theme="0" tint="-0.249977111117893"/>
      </right>
      <top style="medium">
        <color indexed="64"/>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medium">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medium">
        <color indexed="64"/>
      </right>
      <top style="thin">
        <color theme="0" tint="-0.249977111117893"/>
      </top>
      <bottom/>
      <diagonal/>
    </border>
    <border>
      <left style="thin">
        <color theme="0" tint="-0.249977111117893"/>
      </left>
      <right style="thin">
        <color theme="0" tint="-0.249977111117893"/>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diagonal/>
    </border>
    <border>
      <left style="thin">
        <color indexed="64"/>
      </left>
      <right style="medium">
        <color rgb="FF000000"/>
      </right>
      <top/>
      <bottom/>
      <diagonal/>
    </border>
    <border>
      <left style="medium">
        <color rgb="FF000000"/>
      </left>
      <right style="thin">
        <color indexed="64"/>
      </right>
      <top style="medium">
        <color rgb="FF000000"/>
      </top>
      <bottom style="thin">
        <color rgb="FF000000"/>
      </bottom>
      <diagonal/>
    </border>
    <border>
      <left style="medium">
        <color rgb="FF000000"/>
      </left>
      <right style="thin">
        <color indexed="64"/>
      </right>
      <top style="thin">
        <color rgb="FF000000"/>
      </top>
      <bottom style="thin">
        <color rgb="FF000000"/>
      </bottom>
      <diagonal/>
    </border>
    <border>
      <left style="thin">
        <color indexed="64"/>
      </left>
      <right style="medium">
        <color rgb="FF000000"/>
      </right>
      <top/>
      <bottom style="thin">
        <color indexed="64"/>
      </bottom>
      <diagonal/>
    </border>
    <border>
      <left style="medium">
        <color rgb="FF000000"/>
      </left>
      <right style="thin">
        <color indexed="64"/>
      </right>
      <top style="thin">
        <color rgb="FF000000"/>
      </top>
      <bottom style="thin">
        <color indexed="64"/>
      </bottom>
      <diagonal/>
    </border>
  </borders>
  <cellStyleXfs count="4">
    <xf numFmtId="0" fontId="0" fillId="0" borderId="0"/>
    <xf numFmtId="0" fontId="42" fillId="0" borderId="13"/>
    <xf numFmtId="9" fontId="42" fillId="0" borderId="13" applyFont="0" applyFill="0" applyBorder="0" applyAlignment="0" applyProtection="0"/>
    <xf numFmtId="0" fontId="52" fillId="0" borderId="13"/>
  </cellStyleXfs>
  <cellXfs count="338">
    <xf numFmtId="0" fontId="0" fillId="0" borderId="0" xfId="0"/>
    <xf numFmtId="0" fontId="6" fillId="0" borderId="0" xfId="0" applyFont="1"/>
    <xf numFmtId="0" fontId="7" fillId="0" borderId="0" xfId="0" applyFont="1"/>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164" fontId="7" fillId="0" borderId="1" xfId="0" applyNumberFormat="1" applyFont="1" applyBorder="1"/>
    <xf numFmtId="165" fontId="7" fillId="0" borderId="1" xfId="0" applyNumberFormat="1" applyFont="1" applyBorder="1"/>
    <xf numFmtId="164" fontId="10" fillId="0" borderId="1" xfId="0" applyNumberFormat="1" applyFont="1" applyBorder="1"/>
    <xf numFmtId="164" fontId="11" fillId="0" borderId="1" xfId="0" applyNumberFormat="1" applyFont="1" applyBorder="1" applyAlignment="1">
      <alignment horizontal="right"/>
    </xf>
    <xf numFmtId="10" fontId="12" fillId="0" borderId="0" xfId="0" applyNumberFormat="1" applyFont="1"/>
    <xf numFmtId="166" fontId="12" fillId="0" borderId="0" xfId="0" applyNumberFormat="1" applyFont="1"/>
    <xf numFmtId="3" fontId="12" fillId="0" borderId="0" xfId="0" applyNumberFormat="1" applyFont="1"/>
    <xf numFmtId="0" fontId="13"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4" fillId="3" borderId="2" xfId="0" applyFont="1" applyFill="1" applyBorder="1" applyAlignment="1">
      <alignment horizontal="left" vertical="top" wrapText="1"/>
    </xf>
    <xf numFmtId="1" fontId="14" fillId="3" borderId="2" xfId="0" applyNumberFormat="1" applyFont="1" applyFill="1" applyBorder="1" applyAlignment="1">
      <alignment horizontal="left" vertical="top" wrapText="1"/>
    </xf>
    <xf numFmtId="0" fontId="12" fillId="0" borderId="0" xfId="0" applyFont="1" applyAlignment="1">
      <alignment horizontal="left" vertical="top"/>
    </xf>
    <xf numFmtId="0" fontId="17" fillId="0" borderId="1" xfId="0" applyFont="1" applyBorder="1" applyAlignment="1">
      <alignment horizontal="center" vertical="center" wrapText="1"/>
    </xf>
    <xf numFmtId="0" fontId="18" fillId="0" borderId="1" xfId="0" applyFont="1" applyBorder="1" applyAlignment="1">
      <alignment horizontal="left" vertical="top" wrapText="1"/>
    </xf>
    <xf numFmtId="168" fontId="18" fillId="0" borderId="1" xfId="0" applyNumberFormat="1" applyFont="1" applyBorder="1" applyAlignment="1">
      <alignment horizontal="left" vertical="top" wrapText="1"/>
    </xf>
    <xf numFmtId="0" fontId="19" fillId="0" borderId="1" xfId="0" applyFont="1" applyBorder="1" applyAlignment="1">
      <alignment horizontal="left" vertical="top" wrapText="1"/>
    </xf>
    <xf numFmtId="168" fontId="18" fillId="5" borderId="1" xfId="0" applyNumberFormat="1" applyFont="1" applyFill="1" applyBorder="1" applyAlignment="1">
      <alignment horizontal="left" vertical="top" wrapText="1"/>
    </xf>
    <xf numFmtId="0" fontId="12" fillId="0" borderId="1" xfId="0" applyFont="1" applyBorder="1" applyAlignment="1">
      <alignment horizontal="left" vertical="top" wrapText="1"/>
    </xf>
    <xf numFmtId="168" fontId="12" fillId="0" borderId="1" xfId="0" applyNumberFormat="1" applyFont="1" applyBorder="1" applyAlignment="1">
      <alignment horizontal="left" vertical="top"/>
    </xf>
    <xf numFmtId="0" fontId="12" fillId="0" borderId="1" xfId="0" applyFont="1" applyBorder="1" applyAlignment="1">
      <alignment horizontal="left" vertical="top"/>
    </xf>
    <xf numFmtId="0" fontId="18" fillId="5" borderId="1" xfId="0" applyFont="1" applyFill="1" applyBorder="1" applyAlignment="1">
      <alignment horizontal="left" vertical="top" wrapText="1"/>
    </xf>
    <xf numFmtId="0" fontId="15" fillId="0" borderId="1" xfId="0" applyFont="1" applyBorder="1" applyAlignment="1">
      <alignment horizontal="center" vertical="center" wrapText="1"/>
    </xf>
    <xf numFmtId="0" fontId="19" fillId="0" borderId="0" xfId="0" applyFont="1" applyAlignment="1">
      <alignment horizontal="left" vertical="top"/>
    </xf>
    <xf numFmtId="0" fontId="18" fillId="5" borderId="3" xfId="0" applyFont="1" applyFill="1" applyBorder="1" applyAlignment="1">
      <alignment horizontal="left" vertical="top" wrapText="1"/>
    </xf>
    <xf numFmtId="2" fontId="17" fillId="0" borderId="1" xfId="0" applyNumberFormat="1" applyFont="1" applyBorder="1" applyAlignment="1">
      <alignment horizontal="center" vertical="center" wrapText="1"/>
    </xf>
    <xf numFmtId="0" fontId="14" fillId="4" borderId="1" xfId="0" applyFont="1" applyFill="1" applyBorder="1" applyAlignment="1">
      <alignment horizontal="left" vertical="top" wrapText="1"/>
    </xf>
    <xf numFmtId="168" fontId="14" fillId="4" borderId="1" xfId="0" applyNumberFormat="1" applyFont="1" applyFill="1" applyBorder="1" applyAlignment="1">
      <alignment horizontal="left" vertical="top" wrapText="1"/>
    </xf>
    <xf numFmtId="0" fontId="17" fillId="5" borderId="1" xfId="0" applyFont="1" applyFill="1" applyBorder="1" applyAlignment="1">
      <alignment horizontal="center" vertical="center" wrapText="1"/>
    </xf>
    <xf numFmtId="168" fontId="18" fillId="0" borderId="1" xfId="0" applyNumberFormat="1" applyFont="1" applyBorder="1" applyAlignment="1">
      <alignment horizontal="left" vertical="top"/>
    </xf>
    <xf numFmtId="0" fontId="17" fillId="5" borderId="1" xfId="0" quotePrefix="1" applyFont="1" applyFill="1" applyBorder="1" applyAlignment="1">
      <alignment horizontal="center" vertical="center" wrapText="1"/>
    </xf>
    <xf numFmtId="0" fontId="18" fillId="6" borderId="1" xfId="0" applyFont="1" applyFill="1" applyBorder="1" applyAlignment="1">
      <alignment horizontal="left" vertical="top" wrapText="1"/>
    </xf>
    <xf numFmtId="0" fontId="18" fillId="0" borderId="5" xfId="0" applyFont="1" applyBorder="1" applyAlignment="1">
      <alignment horizontal="left" vertical="top" wrapText="1"/>
    </xf>
    <xf numFmtId="167" fontId="18" fillId="0" borderId="1" xfId="0" applyNumberFormat="1" applyFont="1" applyBorder="1" applyAlignment="1">
      <alignment horizontal="left" vertical="top" wrapText="1"/>
    </xf>
    <xf numFmtId="168" fontId="18" fillId="0" borderId="0" xfId="0" applyNumberFormat="1" applyFont="1" applyAlignment="1">
      <alignment horizontal="left" vertical="top"/>
    </xf>
    <xf numFmtId="0" fontId="19" fillId="5" borderId="1" xfId="0" applyFont="1" applyFill="1" applyBorder="1" applyAlignment="1">
      <alignment horizontal="left" vertical="top" wrapText="1"/>
    </xf>
    <xf numFmtId="168" fontId="21" fillId="0" borderId="1" xfId="0" applyNumberFormat="1" applyFont="1" applyBorder="1" applyAlignment="1">
      <alignment horizontal="left" vertical="top" wrapText="1"/>
    </xf>
    <xf numFmtId="169" fontId="17" fillId="5" borderId="1" xfId="0" applyNumberFormat="1" applyFont="1" applyFill="1" applyBorder="1" applyAlignment="1">
      <alignment horizontal="center" vertical="center" wrapText="1"/>
    </xf>
    <xf numFmtId="2" fontId="17" fillId="5"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168" fontId="17" fillId="0" borderId="1" xfId="0" applyNumberFormat="1" applyFont="1" applyBorder="1" applyAlignment="1">
      <alignment horizontal="left" vertical="top" wrapText="1"/>
    </xf>
    <xf numFmtId="167" fontId="17" fillId="0" borderId="1" xfId="0" applyNumberFormat="1" applyFont="1" applyBorder="1" applyAlignment="1">
      <alignment horizontal="left" vertical="top" wrapText="1"/>
    </xf>
    <xf numFmtId="0" fontId="12" fillId="0" borderId="0" xfId="0" applyFont="1" applyAlignment="1">
      <alignment horizontal="center" vertical="center"/>
    </xf>
    <xf numFmtId="1" fontId="12" fillId="0" borderId="0" xfId="0" applyNumberFormat="1" applyFont="1" applyAlignment="1">
      <alignment horizontal="left" vertical="top"/>
    </xf>
    <xf numFmtId="0" fontId="15" fillId="0" borderId="1" xfId="0" applyFont="1" applyBorder="1" applyAlignment="1">
      <alignment horizontal="left" vertical="top" wrapText="1"/>
    </xf>
    <xf numFmtId="0" fontId="12" fillId="0" borderId="1" xfId="0" applyFont="1" applyBorder="1" applyAlignment="1">
      <alignment horizontal="center" vertical="center" wrapText="1"/>
    </xf>
    <xf numFmtId="165" fontId="12" fillId="0" borderId="1" xfId="0" applyNumberFormat="1" applyFont="1" applyBorder="1" applyAlignment="1">
      <alignment horizontal="left" vertical="top"/>
    </xf>
    <xf numFmtId="0" fontId="15" fillId="0" borderId="0" xfId="0" applyFont="1" applyAlignment="1">
      <alignment horizontal="left" vertical="top"/>
    </xf>
    <xf numFmtId="0" fontId="17" fillId="7" borderId="1" xfId="0" applyFont="1" applyFill="1" applyBorder="1" applyAlignment="1">
      <alignment horizontal="left" vertical="top" wrapText="1"/>
    </xf>
    <xf numFmtId="0" fontId="15" fillId="0" borderId="0" xfId="0" applyFont="1" applyAlignment="1">
      <alignment horizontal="left" vertical="top" wrapText="1"/>
    </xf>
    <xf numFmtId="0" fontId="12" fillId="6" borderId="1" xfId="0" applyFont="1" applyFill="1" applyBorder="1" applyAlignment="1">
      <alignment horizontal="left" vertical="top" wrapText="1"/>
    </xf>
    <xf numFmtId="0" fontId="12" fillId="0" borderId="0" xfId="0" applyFont="1"/>
    <xf numFmtId="0" fontId="12" fillId="0" borderId="0" xfId="0" applyFont="1" applyAlignment="1">
      <alignment horizontal="left" vertical="top" wrapText="1"/>
    </xf>
    <xf numFmtId="0" fontId="18" fillId="0" borderId="0" xfId="0" applyFont="1" applyAlignment="1">
      <alignment wrapText="1"/>
    </xf>
    <xf numFmtId="0" fontId="18" fillId="0" borderId="0" xfId="0" applyFont="1"/>
    <xf numFmtId="0" fontId="22" fillId="8" borderId="1" xfId="0" applyFont="1" applyFill="1" applyBorder="1" applyAlignment="1">
      <alignment horizontal="center" wrapText="1"/>
    </xf>
    <xf numFmtId="0" fontId="14" fillId="8" borderId="6" xfId="0" applyFont="1" applyFill="1" applyBorder="1" applyAlignment="1">
      <alignment horizontal="center"/>
    </xf>
    <xf numFmtId="0" fontId="14" fillId="8" borderId="6" xfId="0" applyFont="1" applyFill="1" applyBorder="1" applyAlignment="1">
      <alignment horizontal="center" wrapText="1"/>
    </xf>
    <xf numFmtId="0" fontId="24" fillId="10" borderId="6" xfId="0" applyFont="1" applyFill="1" applyBorder="1" applyAlignment="1">
      <alignment horizontal="left"/>
    </xf>
    <xf numFmtId="3" fontId="11" fillId="10" borderId="6" xfId="0" applyNumberFormat="1" applyFont="1" applyFill="1" applyBorder="1"/>
    <xf numFmtId="0" fontId="24" fillId="10" borderId="6" xfId="0" applyFont="1" applyFill="1" applyBorder="1"/>
    <xf numFmtId="0" fontId="11" fillId="10" borderId="6" xfId="0" applyFont="1" applyFill="1" applyBorder="1"/>
    <xf numFmtId="0" fontId="11" fillId="0" borderId="14" xfId="0" applyFont="1" applyBorder="1"/>
    <xf numFmtId="0" fontId="27" fillId="0" borderId="1" xfId="0" applyFont="1" applyBorder="1" applyAlignment="1">
      <alignment wrapText="1"/>
    </xf>
    <xf numFmtId="0" fontId="25" fillId="0" borderId="1" xfId="0" applyFont="1" applyBorder="1" applyAlignment="1">
      <alignment wrapText="1"/>
    </xf>
    <xf numFmtId="0" fontId="29" fillId="0" borderId="7" xfId="0" applyFont="1" applyBorder="1" applyAlignment="1">
      <alignment horizontal="left" wrapText="1"/>
    </xf>
    <xf numFmtId="0" fontId="11" fillId="5" borderId="1" xfId="0" applyFont="1" applyFill="1" applyBorder="1" applyAlignment="1">
      <alignment horizontal="left" wrapText="1"/>
    </xf>
    <xf numFmtId="0" fontId="12" fillId="0" borderId="0" xfId="0" applyFont="1" applyAlignment="1">
      <alignment wrapText="1"/>
    </xf>
    <xf numFmtId="0" fontId="17" fillId="25" borderId="1" xfId="0" applyFont="1" applyFill="1" applyBorder="1" applyAlignment="1">
      <alignment horizontal="center" vertical="center" wrapText="1"/>
    </xf>
    <xf numFmtId="0" fontId="18" fillId="0" borderId="0" xfId="0" applyFont="1" applyAlignment="1">
      <alignment horizontal="right" wrapText="1"/>
    </xf>
    <xf numFmtId="0" fontId="18" fillId="0" borderId="7" xfId="0" applyFont="1" applyBorder="1" applyAlignment="1">
      <alignment wrapText="1"/>
    </xf>
    <xf numFmtId="0" fontId="18" fillId="0" borderId="1" xfId="0" applyFont="1" applyBorder="1" applyAlignment="1">
      <alignment wrapText="1"/>
    </xf>
    <xf numFmtId="0" fontId="12" fillId="0" borderId="1" xfId="0" applyFont="1" applyBorder="1" applyAlignment="1">
      <alignment wrapText="1"/>
    </xf>
    <xf numFmtId="0" fontId="12" fillId="0" borderId="1" xfId="0" applyFont="1" applyBorder="1"/>
    <xf numFmtId="0" fontId="15" fillId="0" borderId="0" xfId="0" applyFont="1"/>
    <xf numFmtId="0" fontId="18" fillId="5" borderId="18" xfId="0" applyFont="1" applyFill="1" applyBorder="1" applyAlignment="1">
      <alignment horizontal="left" vertical="top" wrapText="1"/>
    </xf>
    <xf numFmtId="0" fontId="36" fillId="0" borderId="1" xfId="0" applyFont="1" applyBorder="1" applyAlignment="1">
      <alignment horizontal="left" vertical="top" wrapText="1"/>
    </xf>
    <xf numFmtId="168" fontId="36" fillId="0" borderId="1" xfId="0" applyNumberFormat="1" applyFont="1" applyBorder="1" applyAlignment="1">
      <alignment horizontal="left" vertical="top" wrapText="1"/>
    </xf>
    <xf numFmtId="0" fontId="36" fillId="0" borderId="0" xfId="0" applyFont="1" applyAlignment="1">
      <alignment horizontal="left" vertical="top"/>
    </xf>
    <xf numFmtId="0" fontId="37" fillId="0" borderId="0" xfId="0" applyFont="1"/>
    <xf numFmtId="0" fontId="38" fillId="0" borderId="1" xfId="0" applyFont="1" applyBorder="1" applyAlignment="1">
      <alignment horizontal="center" vertical="center" wrapText="1"/>
    </xf>
    <xf numFmtId="0" fontId="39" fillId="0" borderId="1" xfId="0" applyFont="1" applyBorder="1" applyAlignment="1">
      <alignment horizontal="left" vertical="top" wrapText="1"/>
    </xf>
    <xf numFmtId="0" fontId="39" fillId="5" borderId="1" xfId="0" applyFont="1" applyFill="1" applyBorder="1" applyAlignment="1">
      <alignment horizontal="left" vertical="top" wrapText="1"/>
    </xf>
    <xf numFmtId="168" fontId="35" fillId="0" borderId="1" xfId="0" applyNumberFormat="1" applyFont="1" applyBorder="1" applyAlignment="1">
      <alignment horizontal="left" vertical="top" wrapText="1"/>
    </xf>
    <xf numFmtId="167" fontId="35" fillId="0" borderId="1" xfId="0" applyNumberFormat="1" applyFont="1" applyBorder="1" applyAlignment="1">
      <alignment horizontal="left" vertical="top" wrapText="1"/>
    </xf>
    <xf numFmtId="168" fontId="36" fillId="5" borderId="1" xfId="0" applyNumberFormat="1" applyFont="1" applyFill="1" applyBorder="1" applyAlignment="1">
      <alignment horizontal="left" vertical="top" wrapText="1"/>
    </xf>
    <xf numFmtId="0" fontId="41" fillId="10" borderId="6" xfId="0" applyFont="1" applyFill="1" applyBorder="1" applyAlignment="1">
      <alignment horizontal="left"/>
    </xf>
    <xf numFmtId="3" fontId="40" fillId="10" borderId="6" xfId="0" applyNumberFormat="1" applyFont="1" applyFill="1" applyBorder="1"/>
    <xf numFmtId="0" fontId="0" fillId="0" borderId="0" xfId="0" applyAlignment="1">
      <alignment horizontal="left" vertical="top"/>
    </xf>
    <xf numFmtId="0" fontId="39" fillId="0" borderId="1" xfId="0" quotePrefix="1" applyFont="1" applyBorder="1" applyAlignment="1">
      <alignment horizontal="left" vertical="top" wrapText="1"/>
    </xf>
    <xf numFmtId="0" fontId="15" fillId="4" borderId="13" xfId="0" applyFont="1" applyFill="1" applyBorder="1" applyAlignment="1">
      <alignment horizontal="center" vertical="center"/>
    </xf>
    <xf numFmtId="0" fontId="14" fillId="4" borderId="13" xfId="0" applyFont="1" applyFill="1" applyBorder="1" applyAlignment="1">
      <alignment horizontal="left" vertical="top" wrapText="1"/>
    </xf>
    <xf numFmtId="167" fontId="14" fillId="4" borderId="13" xfId="0" applyNumberFormat="1" applyFont="1" applyFill="1" applyBorder="1" applyAlignment="1">
      <alignment horizontal="left" vertical="top" wrapText="1"/>
    </xf>
    <xf numFmtId="168" fontId="14" fillId="4" borderId="13" xfId="0" applyNumberFormat="1" applyFont="1" applyFill="1" applyBorder="1" applyAlignment="1">
      <alignment horizontal="left" vertical="top" wrapText="1"/>
    </xf>
    <xf numFmtId="0" fontId="18" fillId="5" borderId="13" xfId="0" applyFont="1" applyFill="1" applyBorder="1" applyAlignment="1">
      <alignment horizontal="left" vertical="top"/>
    </xf>
    <xf numFmtId="0" fontId="18" fillId="0" borderId="3" xfId="0" applyFont="1" applyBorder="1" applyAlignment="1">
      <alignment horizontal="left" vertical="top" wrapText="1"/>
    </xf>
    <xf numFmtId="0" fontId="12" fillId="5" borderId="13" xfId="0" applyFont="1" applyFill="1" applyBorder="1" applyAlignment="1">
      <alignment horizontal="left" vertical="top"/>
    </xf>
    <xf numFmtId="0" fontId="20" fillId="5" borderId="13" xfId="0" applyFont="1" applyFill="1" applyBorder="1" applyAlignment="1">
      <alignment horizontal="left" vertical="top" wrapText="1"/>
    </xf>
    <xf numFmtId="0" fontId="18" fillId="5" borderId="13" xfId="0" applyFont="1" applyFill="1" applyBorder="1" applyAlignment="1">
      <alignment horizontal="left" vertical="top" wrapText="1"/>
    </xf>
    <xf numFmtId="0" fontId="36" fillId="0" borderId="3" xfId="0" applyFont="1" applyBorder="1" applyAlignment="1">
      <alignment horizontal="left" vertical="top" wrapText="1"/>
    </xf>
    <xf numFmtId="0" fontId="15" fillId="4" borderId="13" xfId="0" applyFont="1" applyFill="1" applyBorder="1" applyAlignment="1">
      <alignment horizontal="left" vertical="top"/>
    </xf>
    <xf numFmtId="0" fontId="23" fillId="4" borderId="7" xfId="0" applyFont="1" applyFill="1" applyBorder="1" applyAlignment="1">
      <alignment wrapText="1"/>
    </xf>
    <xf numFmtId="0" fontId="23" fillId="4" borderId="17" xfId="0" applyFont="1" applyFill="1" applyBorder="1"/>
    <xf numFmtId="0" fontId="24" fillId="9" borderId="7" xfId="0" applyFont="1" applyFill="1" applyBorder="1" applyAlignment="1">
      <alignment wrapText="1"/>
    </xf>
    <xf numFmtId="0" fontId="24" fillId="9" borderId="17" xfId="0" applyFont="1" applyFill="1" applyBorder="1"/>
    <xf numFmtId="0" fontId="24" fillId="10" borderId="17" xfId="0" applyFont="1" applyFill="1" applyBorder="1"/>
    <xf numFmtId="3" fontId="11" fillId="10" borderId="17" xfId="0" applyNumberFormat="1" applyFont="1" applyFill="1" applyBorder="1"/>
    <xf numFmtId="0" fontId="11" fillId="0" borderId="17" xfId="0" applyFont="1" applyBorder="1" applyAlignment="1">
      <alignment horizontal="left"/>
    </xf>
    <xf numFmtId="0" fontId="11" fillId="0" borderId="17" xfId="0" applyFont="1" applyBorder="1"/>
    <xf numFmtId="0" fontId="11" fillId="6" borderId="17" xfId="0" applyFont="1" applyFill="1" applyBorder="1" applyAlignment="1">
      <alignment horizontal="left"/>
    </xf>
    <xf numFmtId="3" fontId="11" fillId="0" borderId="17" xfId="0" applyNumberFormat="1" applyFont="1" applyBorder="1"/>
    <xf numFmtId="3" fontId="11" fillId="5" borderId="17" xfId="0" applyNumberFormat="1" applyFont="1" applyFill="1" applyBorder="1"/>
    <xf numFmtId="0" fontId="24" fillId="10" borderId="17" xfId="0" applyFont="1" applyFill="1" applyBorder="1" applyAlignment="1">
      <alignment horizontal="left"/>
    </xf>
    <xf numFmtId="0" fontId="25" fillId="0" borderId="15" xfId="0" applyFont="1" applyBorder="1" applyAlignment="1">
      <alignment wrapText="1"/>
    </xf>
    <xf numFmtId="0" fontId="24" fillId="11" borderId="15" xfId="0" applyFont="1" applyFill="1" applyBorder="1" applyAlignment="1">
      <alignment horizontal="left" wrapText="1"/>
    </xf>
    <xf numFmtId="0" fontId="10" fillId="10" borderId="17" xfId="0" applyFont="1" applyFill="1" applyBorder="1" applyAlignment="1">
      <alignment horizontal="left"/>
    </xf>
    <xf numFmtId="0" fontId="11" fillId="0" borderId="17" xfId="0" applyFont="1" applyBorder="1" applyAlignment="1">
      <alignment horizontal="right"/>
    </xf>
    <xf numFmtId="0" fontId="11" fillId="0" borderId="17" xfId="0" applyFont="1" applyBorder="1" applyAlignment="1">
      <alignment horizontal="center"/>
    </xf>
    <xf numFmtId="0" fontId="18" fillId="0" borderId="17" xfId="0" applyFont="1" applyBorder="1"/>
    <xf numFmtId="0" fontId="17" fillId="10" borderId="17" xfId="0" applyFont="1" applyFill="1" applyBorder="1"/>
    <xf numFmtId="0" fontId="11" fillId="10" borderId="17" xfId="0" applyFont="1" applyFill="1" applyBorder="1"/>
    <xf numFmtId="0" fontId="27" fillId="0" borderId="15" xfId="0" applyFont="1" applyBorder="1" applyAlignment="1">
      <alignment wrapText="1"/>
    </xf>
    <xf numFmtId="0" fontId="28" fillId="12" borderId="13" xfId="0" applyFont="1" applyFill="1" applyBorder="1" applyAlignment="1">
      <alignment horizontal="left" wrapText="1"/>
    </xf>
    <xf numFmtId="0" fontId="23" fillId="12" borderId="7" xfId="0" applyFont="1" applyFill="1" applyBorder="1"/>
    <xf numFmtId="0" fontId="23" fillId="12" borderId="17" xfId="0" applyFont="1" applyFill="1" applyBorder="1"/>
    <xf numFmtId="3" fontId="11" fillId="6" borderId="17" xfId="0" applyNumberFormat="1" applyFont="1" applyFill="1" applyBorder="1"/>
    <xf numFmtId="0" fontId="25" fillId="0" borderId="17" xfId="0" applyFont="1" applyBorder="1"/>
    <xf numFmtId="0" fontId="25" fillId="0" borderId="17" xfId="0" applyFont="1" applyBorder="1" applyAlignment="1">
      <alignment horizontal="left"/>
    </xf>
    <xf numFmtId="0" fontId="27" fillId="0" borderId="15" xfId="0" applyFont="1" applyBorder="1" applyAlignment="1">
      <alignment horizontal="left" wrapText="1"/>
    </xf>
    <xf numFmtId="0" fontId="27" fillId="10" borderId="17" xfId="0" applyFont="1" applyFill="1" applyBorder="1" applyAlignment="1">
      <alignment horizontal="center"/>
    </xf>
    <xf numFmtId="0" fontId="40" fillId="0" borderId="17" xfId="0" applyFont="1" applyBorder="1" applyAlignment="1">
      <alignment horizontal="left"/>
    </xf>
    <xf numFmtId="3" fontId="40" fillId="6" borderId="17" xfId="0" applyNumberFormat="1" applyFont="1" applyFill="1" applyBorder="1"/>
    <xf numFmtId="0" fontId="40" fillId="0" borderId="17" xfId="0" applyFont="1" applyBorder="1"/>
    <xf numFmtId="3" fontId="7" fillId="0" borderId="17" xfId="0" applyNumberFormat="1" applyFont="1" applyBorder="1"/>
    <xf numFmtId="0" fontId="27" fillId="0" borderId="17" xfId="0" applyFont="1" applyBorder="1"/>
    <xf numFmtId="0" fontId="17" fillId="10" borderId="16" xfId="0" applyFont="1" applyFill="1" applyBorder="1"/>
    <xf numFmtId="3" fontId="11" fillId="0" borderId="16" xfId="0" applyNumberFormat="1" applyFont="1" applyBorder="1"/>
    <xf numFmtId="0" fontId="11" fillId="0" borderId="17" xfId="0" applyFont="1" applyBorder="1" applyAlignment="1">
      <alignment vertical="center"/>
    </xf>
    <xf numFmtId="0" fontId="7" fillId="0" borderId="17" xfId="0" applyFont="1" applyBorder="1"/>
    <xf numFmtId="9" fontId="11" fillId="0" borderId="17" xfId="0" applyNumberFormat="1" applyFont="1" applyBorder="1"/>
    <xf numFmtId="0" fontId="11" fillId="0" borderId="17" xfId="0" applyFont="1" applyBorder="1" applyAlignment="1">
      <alignment horizontal="left" vertical="center"/>
    </xf>
    <xf numFmtId="3" fontId="11" fillId="0" borderId="17" xfId="0" applyNumberFormat="1" applyFont="1" applyBorder="1" applyAlignment="1">
      <alignment vertical="center"/>
    </xf>
    <xf numFmtId="0" fontId="11" fillId="5" borderId="7" xfId="0" applyFont="1" applyFill="1" applyBorder="1" applyAlignment="1">
      <alignment horizontal="left" wrapText="1"/>
    </xf>
    <xf numFmtId="0" fontId="11" fillId="23" borderId="17" xfId="0" applyFont="1" applyFill="1" applyBorder="1"/>
    <xf numFmtId="0" fontId="18" fillId="0" borderId="17" xfId="0" applyFont="1" applyBorder="1" applyAlignment="1">
      <alignment wrapText="1"/>
    </xf>
    <xf numFmtId="0" fontId="18" fillId="0" borderId="6" xfId="0" applyFont="1" applyBorder="1" applyAlignment="1">
      <alignment wrapText="1"/>
    </xf>
    <xf numFmtId="0" fontId="15" fillId="26" borderId="13" xfId="0" applyFont="1" applyFill="1" applyBorder="1"/>
    <xf numFmtId="0" fontId="15" fillId="27" borderId="1" xfId="0" applyFont="1" applyFill="1" applyBorder="1" applyAlignment="1">
      <alignment horizontal="left" vertical="top" wrapText="1"/>
    </xf>
    <xf numFmtId="0" fontId="42" fillId="0" borderId="13" xfId="1"/>
    <xf numFmtId="0" fontId="5" fillId="0" borderId="19" xfId="1" applyFont="1" applyBorder="1" applyAlignment="1">
      <alignment horizontal="left" vertical="center" wrapText="1"/>
    </xf>
    <xf numFmtId="0" fontId="42" fillId="0" borderId="19" xfId="1" applyBorder="1" applyAlignment="1">
      <alignment vertical="center" wrapText="1"/>
    </xf>
    <xf numFmtId="0" fontId="47" fillId="36" borderId="20" xfId="1" applyFont="1" applyFill="1" applyBorder="1" applyAlignment="1">
      <alignment horizontal="left" vertical="center" wrapText="1" readingOrder="1"/>
    </xf>
    <xf numFmtId="0" fontId="48" fillId="0" borderId="21" xfId="1" applyFont="1" applyBorder="1" applyAlignment="1">
      <alignment horizontal="center" vertical="top" wrapText="1" readingOrder="1"/>
    </xf>
    <xf numFmtId="0" fontId="47" fillId="38" borderId="20" xfId="1" applyFont="1" applyFill="1" applyBorder="1" applyAlignment="1">
      <alignment horizontal="left" vertical="center" wrapText="1" readingOrder="1"/>
    </xf>
    <xf numFmtId="0" fontId="47" fillId="39" borderId="20" xfId="1" applyFont="1" applyFill="1" applyBorder="1" applyAlignment="1">
      <alignment horizontal="left" vertical="center" wrapText="1" readingOrder="1"/>
    </xf>
    <xf numFmtId="0" fontId="47" fillId="40" borderId="20" xfId="1" applyFont="1" applyFill="1" applyBorder="1" applyAlignment="1">
      <alignment horizontal="left" vertical="center" wrapText="1" readingOrder="1"/>
    </xf>
    <xf numFmtId="0" fontId="42" fillId="41" borderId="22" xfId="1" applyFill="1" applyBorder="1"/>
    <xf numFmtId="0" fontId="42" fillId="37" borderId="13" xfId="1" applyFill="1"/>
    <xf numFmtId="0" fontId="42" fillId="42" borderId="22" xfId="1" applyFill="1" applyBorder="1"/>
    <xf numFmtId="0" fontId="42" fillId="41" borderId="23" xfId="1" applyFill="1" applyBorder="1"/>
    <xf numFmtId="0" fontId="49" fillId="0" borderId="13" xfId="1" applyFont="1"/>
    <xf numFmtId="0" fontId="49" fillId="37" borderId="13" xfId="1" applyFont="1" applyFill="1"/>
    <xf numFmtId="0" fontId="42" fillId="41" borderId="24" xfId="1" applyFill="1" applyBorder="1"/>
    <xf numFmtId="0" fontId="49" fillId="41" borderId="22" xfId="1" applyFont="1" applyFill="1" applyBorder="1"/>
    <xf numFmtId="0" fontId="49" fillId="42" borderId="22" xfId="1" applyFont="1" applyFill="1" applyBorder="1"/>
    <xf numFmtId="0" fontId="42" fillId="42" borderId="24" xfId="1" applyFill="1" applyBorder="1"/>
    <xf numFmtId="9" fontId="42" fillId="0" borderId="13" xfId="1" applyNumberFormat="1"/>
    <xf numFmtId="0" fontId="50" fillId="37" borderId="13" xfId="2" applyNumberFormat="1" applyFont="1" applyFill="1" applyAlignment="1">
      <alignment horizontal="left"/>
    </xf>
    <xf numFmtId="0" fontId="51" fillId="37" borderId="13" xfId="1" applyFont="1" applyFill="1"/>
    <xf numFmtId="0" fontId="42" fillId="42" borderId="23" xfId="1" applyFill="1" applyBorder="1"/>
    <xf numFmtId="9" fontId="51" fillId="37" borderId="13" xfId="1" applyNumberFormat="1" applyFont="1" applyFill="1"/>
    <xf numFmtId="0" fontId="4" fillId="0" borderId="19" xfId="1" applyFont="1" applyBorder="1" applyAlignment="1">
      <alignment horizontal="left" vertical="center" wrapText="1"/>
    </xf>
    <xf numFmtId="0" fontId="52" fillId="0" borderId="13" xfId="3"/>
    <xf numFmtId="0" fontId="62" fillId="37" borderId="19" xfId="3" applyFont="1" applyFill="1" applyBorder="1" applyAlignment="1">
      <alignment vertical="center" wrapText="1"/>
    </xf>
    <xf numFmtId="0" fontId="62" fillId="37" borderId="19" xfId="3" applyFont="1" applyFill="1" applyBorder="1" applyAlignment="1">
      <alignment horizontal="left" vertical="center" wrapText="1"/>
    </xf>
    <xf numFmtId="0" fontId="64" fillId="37" borderId="19" xfId="3" applyFont="1" applyFill="1" applyBorder="1" applyAlignment="1">
      <alignment vertical="center" wrapText="1"/>
    </xf>
    <xf numFmtId="0" fontId="64" fillId="37" borderId="19" xfId="3" applyFont="1" applyFill="1" applyBorder="1" applyAlignment="1">
      <alignment horizontal="center" vertical="center" wrapText="1"/>
    </xf>
    <xf numFmtId="0" fontId="52" fillId="0" borderId="19" xfId="3" applyBorder="1"/>
    <xf numFmtId="0" fontId="52" fillId="0" borderId="13" xfId="3" applyAlignment="1">
      <alignment wrapText="1"/>
    </xf>
    <xf numFmtId="0" fontId="65" fillId="47" borderId="13" xfId="3" applyFont="1" applyFill="1" applyAlignment="1">
      <alignment horizontal="center"/>
    </xf>
    <xf numFmtId="0" fontId="65" fillId="47" borderId="32" xfId="3" applyFont="1" applyFill="1" applyBorder="1" applyAlignment="1">
      <alignment horizontal="center" vertical="center"/>
    </xf>
    <xf numFmtId="0" fontId="65" fillId="47" borderId="33" xfId="3" applyFont="1" applyFill="1" applyBorder="1" applyAlignment="1">
      <alignment horizontal="center" vertical="center"/>
    </xf>
    <xf numFmtId="0" fontId="65" fillId="47" borderId="34" xfId="3" applyFont="1" applyFill="1" applyBorder="1" applyAlignment="1">
      <alignment horizontal="center" vertical="center"/>
    </xf>
    <xf numFmtId="0" fontId="52" fillId="0" borderId="28" xfId="3" applyBorder="1" applyAlignment="1">
      <alignment horizontal="center" vertical="center"/>
    </xf>
    <xf numFmtId="0" fontId="52" fillId="0" borderId="13" xfId="3" applyAlignment="1">
      <alignment horizontal="center" vertical="center"/>
    </xf>
    <xf numFmtId="0" fontId="52" fillId="0" borderId="25" xfId="3" applyBorder="1" applyAlignment="1">
      <alignment horizontal="center" vertical="center"/>
    </xf>
    <xf numFmtId="0" fontId="42" fillId="0" borderId="19" xfId="1" applyBorder="1" applyAlignment="1">
      <alignment wrapText="1"/>
    </xf>
    <xf numFmtId="0" fontId="3" fillId="0" borderId="19" xfId="1" applyFont="1" applyBorder="1" applyAlignment="1">
      <alignment horizontal="left" vertical="center" wrapText="1"/>
    </xf>
    <xf numFmtId="0" fontId="62" fillId="46" borderId="19" xfId="1" applyFont="1" applyFill="1" applyBorder="1" applyAlignment="1">
      <alignment horizontal="left" vertical="center" wrapText="1"/>
    </xf>
    <xf numFmtId="0" fontId="62" fillId="46" borderId="36" xfId="1" applyFont="1" applyFill="1" applyBorder="1" applyAlignment="1">
      <alignment horizontal="left" vertical="center" wrapText="1"/>
    </xf>
    <xf numFmtId="0" fontId="62" fillId="37" borderId="36" xfId="3" applyFont="1" applyFill="1" applyBorder="1" applyAlignment="1">
      <alignment vertical="center" wrapText="1"/>
    </xf>
    <xf numFmtId="0" fontId="64" fillId="37" borderId="36" xfId="3" applyFont="1" applyFill="1" applyBorder="1" applyAlignment="1">
      <alignment vertical="center" wrapText="1"/>
    </xf>
    <xf numFmtId="0" fontId="64" fillId="37" borderId="36" xfId="3" applyFont="1" applyFill="1" applyBorder="1" applyAlignment="1">
      <alignment horizontal="center" vertical="center" wrapText="1"/>
    </xf>
    <xf numFmtId="0" fontId="52" fillId="0" borderId="37" xfId="3" applyBorder="1"/>
    <xf numFmtId="0" fontId="52" fillId="0" borderId="39" xfId="3" applyBorder="1"/>
    <xf numFmtId="0" fontId="62" fillId="46" borderId="41" xfId="1" applyFont="1" applyFill="1" applyBorder="1" applyAlignment="1">
      <alignment horizontal="left" vertical="center" wrapText="1"/>
    </xf>
    <xf numFmtId="0" fontId="52" fillId="0" borderId="41" xfId="3" applyBorder="1"/>
    <xf numFmtId="0" fontId="62" fillId="37" borderId="41" xfId="3" applyFont="1" applyFill="1" applyBorder="1" applyAlignment="1">
      <alignment vertical="center" wrapText="1"/>
    </xf>
    <xf numFmtId="0" fontId="52" fillId="0" borderId="42" xfId="3" applyBorder="1"/>
    <xf numFmtId="0" fontId="62" fillId="37" borderId="36" xfId="3" applyFont="1" applyFill="1" applyBorder="1" applyAlignment="1">
      <alignment horizontal="left" vertical="center" wrapText="1"/>
    </xf>
    <xf numFmtId="0" fontId="55" fillId="28" borderId="43" xfId="3" applyFont="1" applyFill="1" applyBorder="1" applyAlignment="1">
      <alignment horizontal="center" vertical="center" textRotation="90" wrapText="1"/>
    </xf>
    <xf numFmtId="0" fontId="55" fillId="28" borderId="44" xfId="3" applyFont="1" applyFill="1" applyBorder="1" applyAlignment="1">
      <alignment horizontal="center" vertical="center" textRotation="90" wrapText="1"/>
    </xf>
    <xf numFmtId="0" fontId="55" fillId="28" borderId="44" xfId="3" applyFont="1" applyFill="1" applyBorder="1" applyAlignment="1">
      <alignment horizontal="center" vertical="center" wrapText="1"/>
    </xf>
    <xf numFmtId="0" fontId="56" fillId="28" borderId="44" xfId="3" applyFont="1" applyFill="1" applyBorder="1" applyAlignment="1">
      <alignment horizontal="center" vertical="center" wrapText="1"/>
    </xf>
    <xf numFmtId="0" fontId="57" fillId="44" borderId="45" xfId="3" applyFont="1" applyFill="1" applyBorder="1" applyAlignment="1">
      <alignment horizontal="center" vertical="center" wrapText="1" readingOrder="1"/>
    </xf>
    <xf numFmtId="0" fontId="57" fillId="45" borderId="45" xfId="3" applyFont="1" applyFill="1" applyBorder="1" applyAlignment="1">
      <alignment horizontal="center" vertical="center" wrapText="1" readingOrder="1"/>
    </xf>
    <xf numFmtId="0" fontId="58" fillId="45" borderId="45" xfId="3" applyFont="1" applyFill="1" applyBorder="1" applyAlignment="1">
      <alignment horizontal="center" vertical="center" wrapText="1"/>
    </xf>
    <xf numFmtId="0" fontId="59" fillId="29" borderId="46" xfId="3" applyFont="1" applyFill="1" applyBorder="1" applyAlignment="1">
      <alignment horizontal="center" vertical="center" wrapText="1"/>
    </xf>
    <xf numFmtId="0" fontId="43" fillId="30" borderId="46" xfId="3" applyFont="1" applyFill="1" applyBorder="1" applyAlignment="1">
      <alignment horizontal="center" vertical="center" wrapText="1"/>
    </xf>
    <xf numFmtId="0" fontId="43" fillId="31" borderId="46" xfId="3" applyFont="1" applyFill="1" applyBorder="1" applyAlignment="1">
      <alignment horizontal="center" vertical="center" wrapText="1"/>
    </xf>
    <xf numFmtId="0" fontId="44" fillId="32" borderId="46" xfId="3" applyFont="1" applyFill="1" applyBorder="1" applyAlignment="1">
      <alignment horizontal="center" vertical="center" wrapText="1"/>
    </xf>
    <xf numFmtId="0" fontId="44" fillId="33" borderId="46" xfId="3" applyFont="1" applyFill="1" applyBorder="1" applyAlignment="1">
      <alignment horizontal="center" vertical="center" wrapText="1"/>
    </xf>
    <xf numFmtId="0" fontId="44" fillId="34" borderId="46" xfId="3" applyFont="1" applyFill="1" applyBorder="1" applyAlignment="1">
      <alignment horizontal="center" vertical="center" wrapText="1"/>
    </xf>
    <xf numFmtId="0" fontId="57" fillId="44" borderId="47" xfId="3" applyFont="1" applyFill="1" applyBorder="1" applyAlignment="1">
      <alignment horizontal="center" vertical="center" wrapText="1" readingOrder="1"/>
    </xf>
    <xf numFmtId="0" fontId="2" fillId="0" borderId="36" xfId="1" applyFont="1" applyBorder="1" applyAlignment="1">
      <alignment horizontal="left" vertical="center" wrapText="1"/>
    </xf>
    <xf numFmtId="0" fontId="45" fillId="0" borderId="36" xfId="1" applyFont="1" applyBorder="1" applyAlignment="1">
      <alignment horizontal="center" vertical="center" wrapText="1"/>
    </xf>
    <xf numFmtId="0" fontId="2" fillId="0" borderId="19" xfId="1" applyFont="1" applyBorder="1" applyAlignment="1">
      <alignment horizontal="left" vertical="center" wrapText="1"/>
    </xf>
    <xf numFmtId="0" fontId="45" fillId="0" borderId="19" xfId="1" applyFont="1" applyBorder="1" applyAlignment="1">
      <alignment horizontal="center" vertical="center" wrapText="1"/>
    </xf>
    <xf numFmtId="0" fontId="2" fillId="0" borderId="41" xfId="1" applyFont="1" applyBorder="1" applyAlignment="1">
      <alignment horizontal="left" vertical="center" wrapText="1"/>
    </xf>
    <xf numFmtId="0" fontId="45" fillId="0" borderId="41" xfId="1" applyFont="1" applyBorder="1" applyAlignment="1">
      <alignment horizontal="center" vertical="center" wrapText="1"/>
    </xf>
    <xf numFmtId="0" fontId="15" fillId="0" borderId="19" xfId="1" applyFont="1" applyBorder="1" applyAlignment="1">
      <alignment horizontal="left" vertical="center" wrapText="1"/>
    </xf>
    <xf numFmtId="0" fontId="42" fillId="0" borderId="19" xfId="1" applyBorder="1"/>
    <xf numFmtId="0" fontId="42" fillId="0" borderId="41" xfId="1" applyBorder="1"/>
    <xf numFmtId="0" fontId="44" fillId="35" borderId="52" xfId="3" applyFont="1" applyFill="1" applyBorder="1" applyAlignment="1">
      <alignment horizontal="center" vertical="center" wrapText="1"/>
    </xf>
    <xf numFmtId="0" fontId="2" fillId="0" borderId="37" xfId="1" applyFont="1" applyBorder="1" applyAlignment="1">
      <alignment horizontal="left" vertical="center" wrapText="1"/>
    </xf>
    <xf numFmtId="0" fontId="2" fillId="0" borderId="39" xfId="1" applyFont="1" applyBorder="1" applyAlignment="1">
      <alignment horizontal="left" vertical="center" wrapText="1"/>
    </xf>
    <xf numFmtId="0" fontId="2" fillId="0" borderId="42" xfId="1" applyFont="1" applyBorder="1" applyAlignment="1">
      <alignment horizontal="left" vertical="center" wrapText="1"/>
    </xf>
    <xf numFmtId="0" fontId="45" fillId="0" borderId="37" xfId="1" applyFont="1" applyBorder="1" applyAlignment="1">
      <alignment horizontal="center" vertical="center" wrapText="1"/>
    </xf>
    <xf numFmtId="0" fontId="42" fillId="0" borderId="39" xfId="1" applyBorder="1"/>
    <xf numFmtId="0" fontId="42" fillId="0" borderId="42" xfId="1" applyBorder="1"/>
    <xf numFmtId="0" fontId="62" fillId="46" borderId="57" xfId="1" applyFont="1" applyFill="1" applyBorder="1" applyAlignment="1">
      <alignment horizontal="left" wrapText="1"/>
    </xf>
    <xf numFmtId="0" fontId="66" fillId="46" borderId="13" xfId="0" applyFont="1" applyFill="1" applyBorder="1" applyAlignment="1">
      <alignment horizontal="left" vertical="center" wrapText="1" readingOrder="1"/>
    </xf>
    <xf numFmtId="0" fontId="62" fillId="37" borderId="57" xfId="3" applyFont="1" applyFill="1" applyBorder="1" applyAlignment="1">
      <alignment vertical="center" wrapText="1"/>
    </xf>
    <xf numFmtId="0" fontId="62" fillId="37" borderId="57" xfId="3" applyFont="1" applyFill="1" applyBorder="1" applyAlignment="1">
      <alignment horizontal="left" vertical="center" wrapText="1"/>
    </xf>
    <xf numFmtId="0" fontId="52" fillId="0" borderId="58" xfId="3" applyBorder="1"/>
    <xf numFmtId="0" fontId="70" fillId="43" borderId="13" xfId="0" applyFont="1" applyFill="1" applyBorder="1" applyAlignment="1">
      <alignment horizontal="center" vertical="center" wrapText="1"/>
    </xf>
    <xf numFmtId="0" fontId="0" fillId="41" borderId="13" xfId="0" applyFill="1" applyBorder="1" applyAlignment="1">
      <alignment horizontal="center" vertical="center" wrapText="1"/>
    </xf>
    <xf numFmtId="0" fontId="71" fillId="41" borderId="61" xfId="0" applyFont="1" applyFill="1" applyBorder="1" applyAlignment="1">
      <alignment horizontal="left" vertical="top"/>
    </xf>
    <xf numFmtId="0" fontId="71" fillId="41" borderId="63" xfId="0" applyFont="1" applyFill="1" applyBorder="1" applyAlignment="1">
      <alignment horizontal="left" vertical="top"/>
    </xf>
    <xf numFmtId="0" fontId="71" fillId="41" borderId="64" xfId="0" applyFont="1" applyFill="1" applyBorder="1" applyAlignment="1">
      <alignment horizontal="left" vertical="top"/>
    </xf>
    <xf numFmtId="0" fontId="0" fillId="0" borderId="13" xfId="0" applyBorder="1"/>
    <xf numFmtId="0" fontId="0" fillId="37" borderId="13" xfId="0" applyFill="1" applyBorder="1"/>
    <xf numFmtId="0" fontId="71" fillId="37" borderId="13" xfId="0" applyFont="1" applyFill="1" applyBorder="1" applyAlignment="1">
      <alignment vertical="top"/>
    </xf>
    <xf numFmtId="0" fontId="71" fillId="37" borderId="13" xfId="0" applyFont="1" applyFill="1" applyBorder="1" applyAlignment="1">
      <alignment horizontal="left" vertical="top"/>
    </xf>
    <xf numFmtId="0" fontId="71" fillId="41" borderId="66" xfId="0" applyFont="1" applyFill="1" applyBorder="1" applyAlignment="1">
      <alignment horizontal="left" vertical="top"/>
    </xf>
    <xf numFmtId="0" fontId="71" fillId="41" borderId="68" xfId="0" applyFont="1" applyFill="1" applyBorder="1" applyAlignment="1">
      <alignment horizontal="left" vertical="top"/>
    </xf>
    <xf numFmtId="0" fontId="71" fillId="41" borderId="69" xfId="0" applyFont="1" applyFill="1" applyBorder="1" applyAlignment="1">
      <alignment horizontal="left" vertical="top"/>
    </xf>
    <xf numFmtId="0" fontId="71" fillId="41" borderId="71" xfId="0" applyFont="1" applyFill="1" applyBorder="1" applyAlignment="1">
      <alignment horizontal="left" vertical="top"/>
    </xf>
    <xf numFmtId="0" fontId="68" fillId="46" borderId="53" xfId="0" applyFont="1" applyFill="1" applyBorder="1" applyAlignment="1">
      <alignment horizontal="center" vertical="center" wrapText="1" readingOrder="1"/>
    </xf>
    <xf numFmtId="0" fontId="68" fillId="46" borderId="55" xfId="0" applyFont="1" applyFill="1" applyBorder="1" applyAlignment="1">
      <alignment horizontal="center" vertical="center" wrapText="1" readingOrder="1"/>
    </xf>
    <xf numFmtId="0" fontId="68" fillId="46" borderId="59" xfId="0" applyFont="1" applyFill="1" applyBorder="1" applyAlignment="1">
      <alignment horizontal="center" vertical="center" wrapText="1" readingOrder="1"/>
    </xf>
    <xf numFmtId="0" fontId="71" fillId="41" borderId="60" xfId="0" applyFont="1" applyFill="1" applyBorder="1" applyAlignment="1">
      <alignment horizontal="center" vertical="center"/>
    </xf>
    <xf numFmtId="0" fontId="71" fillId="41" borderId="62" xfId="0" applyFont="1" applyFill="1" applyBorder="1" applyAlignment="1">
      <alignment horizontal="center" vertical="center"/>
    </xf>
    <xf numFmtId="0" fontId="71" fillId="41" borderId="65" xfId="0" applyFont="1" applyFill="1" applyBorder="1" applyAlignment="1">
      <alignment horizontal="center" vertical="center"/>
    </xf>
    <xf numFmtId="0" fontId="71" fillId="41" borderId="67" xfId="0" applyFont="1" applyFill="1" applyBorder="1" applyAlignment="1">
      <alignment horizontal="center" vertical="center"/>
    </xf>
    <xf numFmtId="0" fontId="71" fillId="41" borderId="70" xfId="0" applyFont="1" applyFill="1" applyBorder="1" applyAlignment="1">
      <alignment horizontal="center" vertical="center"/>
    </xf>
    <xf numFmtId="0" fontId="54" fillId="44" borderId="27" xfId="3" applyFont="1" applyFill="1" applyBorder="1" applyAlignment="1">
      <alignment horizontal="center" vertical="center"/>
    </xf>
    <xf numFmtId="0" fontId="54" fillId="44" borderId="48" xfId="3" applyFont="1" applyFill="1" applyBorder="1" applyAlignment="1">
      <alignment horizontal="center" vertical="center"/>
    </xf>
    <xf numFmtId="0" fontId="54" fillId="44" borderId="49" xfId="3" applyFont="1" applyFill="1" applyBorder="1" applyAlignment="1">
      <alignment horizontal="center" vertical="center"/>
    </xf>
    <xf numFmtId="0" fontId="54" fillId="44" borderId="50" xfId="3" applyFont="1" applyFill="1" applyBorder="1" applyAlignment="1">
      <alignment horizontal="center" vertical="center"/>
    </xf>
    <xf numFmtId="0" fontId="54" fillId="44" borderId="51" xfId="3" applyFont="1" applyFill="1" applyBorder="1" applyAlignment="1">
      <alignment horizontal="center" vertical="center"/>
    </xf>
    <xf numFmtId="0" fontId="53" fillId="43" borderId="26" xfId="3" applyFont="1" applyFill="1" applyBorder="1" applyAlignment="1">
      <alignment horizontal="center" vertical="center"/>
    </xf>
    <xf numFmtId="0" fontId="53" fillId="43" borderId="27" xfId="3" applyFont="1" applyFill="1" applyBorder="1" applyAlignment="1">
      <alignment horizontal="center" vertical="center"/>
    </xf>
    <xf numFmtId="0" fontId="66" fillId="46" borderId="53" xfId="0" applyFont="1" applyFill="1" applyBorder="1" applyAlignment="1">
      <alignment horizontal="left" vertical="center" wrapText="1" readingOrder="1"/>
    </xf>
    <xf numFmtId="0" fontId="66" fillId="46" borderId="54" xfId="0" applyFont="1" applyFill="1" applyBorder="1" applyAlignment="1">
      <alignment horizontal="left" vertical="center" wrapText="1" readingOrder="1"/>
    </xf>
    <xf numFmtId="0" fontId="60" fillId="46" borderId="35" xfId="3" applyFont="1" applyFill="1" applyBorder="1" applyAlignment="1">
      <alignment horizontal="left" vertical="center" textRotation="90"/>
    </xf>
    <xf numFmtId="0" fontId="60" fillId="46" borderId="38" xfId="3" applyFont="1" applyFill="1" applyBorder="1" applyAlignment="1">
      <alignment horizontal="left" vertical="center" textRotation="90"/>
    </xf>
    <xf numFmtId="0" fontId="60" fillId="46" borderId="56" xfId="3" applyFont="1" applyFill="1" applyBorder="1" applyAlignment="1">
      <alignment horizontal="left" vertical="center" textRotation="90"/>
    </xf>
    <xf numFmtId="0" fontId="60" fillId="46" borderId="36" xfId="3" applyFont="1" applyFill="1" applyBorder="1" applyAlignment="1">
      <alignment horizontal="left" vertical="center" textRotation="90"/>
    </xf>
    <xf numFmtId="0" fontId="60" fillId="46" borderId="19" xfId="3" applyFont="1" applyFill="1" applyBorder="1" applyAlignment="1">
      <alignment horizontal="left" vertical="center" textRotation="90"/>
    </xf>
    <xf numFmtId="0" fontId="60" fillId="46" borderId="57" xfId="3" applyFont="1" applyFill="1" applyBorder="1" applyAlignment="1">
      <alignment horizontal="left" vertical="center" textRotation="90"/>
    </xf>
    <xf numFmtId="0" fontId="61" fillId="46" borderId="36" xfId="3" applyFont="1" applyFill="1" applyBorder="1" applyAlignment="1">
      <alignment horizontal="left" vertical="center" wrapText="1"/>
    </xf>
    <xf numFmtId="0" fontId="61" fillId="46" borderId="19" xfId="3" applyFont="1" applyFill="1" applyBorder="1" applyAlignment="1">
      <alignment horizontal="left" vertical="center" wrapText="1"/>
    </xf>
    <xf numFmtId="0" fontId="61" fillId="46" borderId="57" xfId="3" applyFont="1" applyFill="1" applyBorder="1" applyAlignment="1">
      <alignment horizontal="left" vertical="center" wrapText="1"/>
    </xf>
    <xf numFmtId="0" fontId="63" fillId="46" borderId="36" xfId="3" applyFont="1" applyFill="1" applyBorder="1" applyAlignment="1">
      <alignment horizontal="left" vertical="center" wrapText="1"/>
    </xf>
    <xf numFmtId="0" fontId="63" fillId="46" borderId="19" xfId="3" applyFont="1" applyFill="1" applyBorder="1" applyAlignment="1">
      <alignment horizontal="left" vertical="center" wrapText="1"/>
    </xf>
    <xf numFmtId="0" fontId="63" fillId="46" borderId="41" xfId="3" applyFont="1" applyFill="1" applyBorder="1" applyAlignment="1">
      <alignment horizontal="left" vertical="center" wrapText="1"/>
    </xf>
    <xf numFmtId="0" fontId="60" fillId="46" borderId="41" xfId="3" applyFont="1" applyFill="1" applyBorder="1" applyAlignment="1">
      <alignment horizontal="left" vertical="center" textRotation="90"/>
    </xf>
    <xf numFmtId="0" fontId="60" fillId="46" borderId="40" xfId="3" applyFont="1" applyFill="1" applyBorder="1" applyAlignment="1">
      <alignment horizontal="left" vertical="center" textRotation="90"/>
    </xf>
    <xf numFmtId="0" fontId="15" fillId="4" borderId="13" xfId="0" applyFont="1" applyFill="1" applyBorder="1" applyAlignment="1">
      <alignment horizontal="center" vertical="center"/>
    </xf>
    <xf numFmtId="0" fontId="16" fillId="0" borderId="13" xfId="0" applyFont="1" applyBorder="1"/>
    <xf numFmtId="0" fontId="15" fillId="4" borderId="4" xfId="0" applyFont="1" applyFill="1" applyBorder="1" applyAlignment="1">
      <alignment horizontal="center" vertical="center"/>
    </xf>
    <xf numFmtId="0" fontId="16" fillId="0" borderId="6" xfId="0" applyFont="1" applyBorder="1"/>
    <xf numFmtId="0" fontId="65" fillId="47" borderId="29" xfId="3" applyFont="1" applyFill="1" applyBorder="1" applyAlignment="1">
      <alignment horizontal="center" vertical="center"/>
    </xf>
    <xf numFmtId="0" fontId="65" fillId="47" borderId="30" xfId="3" applyFont="1" applyFill="1" applyBorder="1" applyAlignment="1">
      <alignment horizontal="center" vertical="center"/>
    </xf>
    <xf numFmtId="0" fontId="65" fillId="47" borderId="31" xfId="3" applyFont="1" applyFill="1" applyBorder="1" applyAlignment="1">
      <alignment horizontal="center" vertical="center"/>
    </xf>
    <xf numFmtId="0" fontId="30" fillId="24" borderId="4" xfId="0" applyFont="1" applyFill="1" applyBorder="1" applyAlignment="1">
      <alignment vertical="center" wrapText="1"/>
    </xf>
    <xf numFmtId="0" fontId="16" fillId="0" borderId="8" xfId="0" applyFont="1" applyBorder="1"/>
    <xf numFmtId="0" fontId="23" fillId="18" borderId="4" xfId="0" applyFont="1" applyFill="1" applyBorder="1" applyAlignment="1">
      <alignment horizontal="left" wrapText="1"/>
    </xf>
    <xf numFmtId="0" fontId="24" fillId="19" borderId="4" xfId="0" applyFont="1" applyFill="1" applyBorder="1" applyAlignment="1">
      <alignment horizontal="left" wrapText="1"/>
    </xf>
    <xf numFmtId="0" fontId="25" fillId="10" borderId="8" xfId="0" applyFont="1" applyFill="1" applyBorder="1" applyAlignment="1">
      <alignment horizontal="center"/>
    </xf>
    <xf numFmtId="0" fontId="11" fillId="0" borderId="15" xfId="0" applyFont="1" applyBorder="1" applyAlignment="1">
      <alignment horizontal="left" vertical="center" wrapText="1"/>
    </xf>
    <xf numFmtId="0" fontId="16" fillId="0" borderId="15" xfId="0" applyFont="1" applyBorder="1"/>
    <xf numFmtId="0" fontId="16" fillId="0" borderId="7" xfId="0" applyFont="1" applyBorder="1"/>
    <xf numFmtId="0" fontId="11" fillId="0" borderId="15" xfId="0" applyFont="1" applyBorder="1" applyAlignment="1">
      <alignment horizontal="left" wrapText="1"/>
    </xf>
    <xf numFmtId="0" fontId="24" fillId="20" borderId="4" xfId="0" applyFont="1" applyFill="1" applyBorder="1" applyAlignment="1">
      <alignment horizontal="left" wrapText="1"/>
    </xf>
    <xf numFmtId="0" fontId="7" fillId="0" borderId="9" xfId="0" applyFont="1" applyBorder="1" applyAlignment="1">
      <alignment horizontal="left" wrapText="1"/>
    </xf>
    <xf numFmtId="0" fontId="11" fillId="0" borderId="9" xfId="0" applyFont="1" applyBorder="1" applyAlignment="1">
      <alignment horizontal="left" wrapText="1"/>
    </xf>
    <xf numFmtId="0" fontId="24" fillId="15" borderId="12" xfId="0" applyFont="1" applyFill="1" applyBorder="1" applyAlignment="1">
      <alignment horizontal="left" wrapText="1"/>
    </xf>
    <xf numFmtId="0" fontId="16" fillId="0" borderId="16" xfId="0" applyFont="1" applyBorder="1"/>
    <xf numFmtId="0" fontId="24" fillId="14" borderId="10" xfId="0" applyFont="1" applyFill="1" applyBorder="1" applyAlignment="1">
      <alignment horizontal="left" wrapText="1"/>
    </xf>
    <xf numFmtId="0" fontId="16" fillId="0" borderId="11" xfId="0" applyFont="1" applyBorder="1"/>
    <xf numFmtId="0" fontId="16" fillId="0" borderId="14" xfId="0" applyFont="1" applyBorder="1"/>
    <xf numFmtId="0" fontId="40" fillId="0" borderId="9" xfId="0" applyFont="1" applyBorder="1" applyAlignment="1">
      <alignment horizontal="left" wrapText="1"/>
    </xf>
    <xf numFmtId="0" fontId="36" fillId="0" borderId="15" xfId="0" applyFont="1" applyBorder="1"/>
    <xf numFmtId="0" fontId="36" fillId="0" borderId="7" xfId="0" applyFont="1" applyBorder="1"/>
    <xf numFmtId="0" fontId="24" fillId="14" borderId="4" xfId="0" applyFont="1" applyFill="1" applyBorder="1" applyAlignment="1">
      <alignment horizontal="left" wrapText="1"/>
    </xf>
    <xf numFmtId="0" fontId="7" fillId="0" borderId="15" xfId="0" applyFont="1" applyBorder="1" applyAlignment="1">
      <alignment horizontal="left" wrapText="1"/>
    </xf>
    <xf numFmtId="0" fontId="26" fillId="0" borderId="16" xfId="0" applyFont="1" applyBorder="1" applyAlignment="1">
      <alignment horizontal="left" wrapText="1"/>
    </xf>
    <xf numFmtId="0" fontId="25" fillId="0" borderId="15" xfId="0" applyFont="1" applyBorder="1" applyAlignment="1">
      <alignment horizontal="left" vertical="center" wrapText="1"/>
    </xf>
    <xf numFmtId="0" fontId="27" fillId="10" borderId="8" xfId="0" applyFont="1" applyFill="1" applyBorder="1" applyAlignment="1">
      <alignment horizontal="center"/>
    </xf>
    <xf numFmtId="0" fontId="27" fillId="10" borderId="8" xfId="0" applyFont="1" applyFill="1" applyBorder="1" applyAlignment="1">
      <alignment horizontal="center" vertical="top"/>
    </xf>
    <xf numFmtId="0" fontId="24" fillId="11" borderId="4" xfId="0" applyFont="1" applyFill="1" applyBorder="1" applyAlignment="1">
      <alignment horizontal="left" wrapText="1"/>
    </xf>
    <xf numFmtId="0" fontId="24" fillId="13" borderId="4" xfId="0" applyFont="1" applyFill="1" applyBorder="1" applyAlignment="1">
      <alignment horizontal="left" wrapText="1"/>
    </xf>
    <xf numFmtId="0" fontId="11" fillId="6" borderId="15" xfId="0" applyFont="1" applyFill="1" applyBorder="1" applyAlignment="1">
      <alignment horizontal="left" wrapText="1"/>
    </xf>
    <xf numFmtId="0" fontId="26" fillId="6" borderId="15" xfId="0" applyFont="1" applyFill="1" applyBorder="1" applyAlignment="1">
      <alignment horizontal="left" vertical="center" wrapText="1"/>
    </xf>
    <xf numFmtId="0" fontId="11" fillId="10" borderId="8" xfId="0" applyFont="1" applyFill="1" applyBorder="1" applyAlignment="1">
      <alignment horizontal="center"/>
    </xf>
    <xf numFmtId="0" fontId="23" fillId="13" borderId="10" xfId="0" applyFont="1" applyFill="1" applyBorder="1" applyAlignment="1">
      <alignment horizontal="left" wrapText="1"/>
    </xf>
    <xf numFmtId="0" fontId="11" fillId="5" borderId="15" xfId="0" applyFont="1" applyFill="1" applyBorder="1" applyAlignment="1">
      <alignment horizontal="left" wrapText="1"/>
    </xf>
    <xf numFmtId="0" fontId="11" fillId="0" borderId="9" xfId="0" applyFont="1" applyBorder="1" applyAlignment="1">
      <alignment horizontal="left" vertical="center" wrapText="1"/>
    </xf>
    <xf numFmtId="0" fontId="23" fillId="21" borderId="10" xfId="0" applyFont="1" applyFill="1" applyBorder="1" applyAlignment="1">
      <alignment horizontal="left" wrapText="1"/>
    </xf>
    <xf numFmtId="0" fontId="17" fillId="22" borderId="4" xfId="0" applyFont="1" applyFill="1" applyBorder="1" applyAlignment="1">
      <alignment horizontal="left" wrapText="1"/>
    </xf>
    <xf numFmtId="0" fontId="24" fillId="20" borderId="10" xfId="0" applyFont="1" applyFill="1" applyBorder="1" applyAlignment="1">
      <alignment horizontal="left" wrapText="1"/>
    </xf>
    <xf numFmtId="0" fontId="11" fillId="6" borderId="16" xfId="0" applyFont="1" applyFill="1" applyBorder="1" applyAlignment="1">
      <alignment horizontal="left" vertical="center"/>
    </xf>
    <xf numFmtId="0" fontId="16" fillId="0" borderId="17" xfId="0" applyFont="1" applyBorder="1"/>
    <xf numFmtId="3" fontId="11" fillId="0" borderId="16" xfId="0" applyNumberFormat="1" applyFont="1" applyBorder="1" applyAlignment="1">
      <alignment horizontal="left" vertical="center"/>
    </xf>
    <xf numFmtId="0" fontId="24" fillId="17" borderId="10" xfId="0" applyFont="1" applyFill="1" applyBorder="1" applyAlignment="1">
      <alignment horizontal="left" wrapText="1"/>
    </xf>
    <xf numFmtId="0" fontId="11" fillId="6" borderId="9" xfId="0" applyFont="1" applyFill="1" applyBorder="1" applyAlignment="1">
      <alignment horizontal="left" wrapText="1"/>
    </xf>
    <xf numFmtId="0" fontId="26" fillId="6" borderId="9" xfId="0" applyFont="1" applyFill="1" applyBorder="1" applyAlignment="1">
      <alignment horizontal="left" wrapText="1"/>
    </xf>
    <xf numFmtId="0" fontId="7" fillId="6" borderId="15" xfId="0" applyFont="1" applyFill="1" applyBorder="1" applyAlignment="1">
      <alignment horizontal="left" wrapText="1"/>
    </xf>
    <xf numFmtId="0" fontId="26" fillId="6" borderId="15" xfId="0" applyFont="1" applyFill="1" applyBorder="1" applyAlignment="1">
      <alignment horizontal="left" wrapText="1"/>
    </xf>
    <xf numFmtId="0" fontId="23" fillId="3" borderId="4" xfId="0" applyFont="1" applyFill="1" applyBorder="1" applyAlignment="1">
      <alignment horizontal="left" wrapText="1"/>
    </xf>
    <xf numFmtId="0" fontId="24" fillId="16" borderId="4" xfId="0" applyFont="1" applyFill="1" applyBorder="1" applyAlignment="1">
      <alignment horizontal="left" wrapText="1"/>
    </xf>
    <xf numFmtId="0" fontId="24" fillId="17" borderId="4" xfId="0" applyFont="1" applyFill="1" applyBorder="1" applyAlignment="1">
      <alignment horizontal="left" wrapText="1"/>
    </xf>
  </cellXfs>
  <cellStyles count="4">
    <cellStyle name="Normal" xfId="0" builtinId="0"/>
    <cellStyle name="Normal 2" xfId="1" xr:uid="{495188D9-A467-4B4C-966D-A3B0313D1B4A}"/>
    <cellStyle name="Normal 3" xfId="3" xr:uid="{A3BC82C7-489A-4379-A92D-573D44160098}"/>
    <cellStyle name="Percent 2" xfId="2" xr:uid="{84B71EC7-DE65-4B21-8E81-29FD6BB1263A}"/>
  </cellStyles>
  <dxfs count="5">
    <dxf>
      <fill>
        <patternFill patternType="solid">
          <fgColor rgb="FFB7E1CD"/>
          <bgColor rgb="FFB7E1CD"/>
        </patternFill>
      </fill>
    </dxf>
    <dxf>
      <fill>
        <patternFill>
          <bgColor theme="9" tint="0.59996337778862885"/>
        </patternFill>
      </fill>
    </dxf>
    <dxf>
      <fill>
        <patternFill>
          <bgColor theme="7" tint="0.59996337778862885"/>
        </patternFill>
      </fill>
    </dxf>
    <dxf>
      <fill>
        <patternFill>
          <bgColor rgb="FFFFB7B7"/>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1-5D27-4DD3-ADAC-B3AE98A74770}"/>
            </c:ext>
          </c:extLst>
        </c:ser>
        <c:dLbls>
          <c:showLegendKey val="0"/>
          <c:showVal val="0"/>
          <c:showCatName val="0"/>
          <c:showSerName val="0"/>
          <c:showPercent val="0"/>
          <c:showBubbleSize val="0"/>
        </c:dLbls>
        <c:gapWidth val="49"/>
        <c:overlap val="-27"/>
        <c:axId val="1417077344"/>
        <c:axId val="1417078304"/>
      </c:barChart>
      <c:catAx>
        <c:axId val="1417077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17078304"/>
        <c:crosses val="autoZero"/>
        <c:auto val="1"/>
        <c:lblAlgn val="ctr"/>
        <c:lblOffset val="100"/>
        <c:noMultiLvlLbl val="0"/>
      </c:catAx>
      <c:valAx>
        <c:axId val="1417078304"/>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1707734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2</c:v>
                </c:pt>
                <c:pt idx="1">
                  <c:v>3</c:v>
                </c:pt>
                <c:pt idx="2">
                  <c:v>3</c:v>
                </c:pt>
                <c:pt idx="3">
                  <c:v>0</c:v>
                </c:pt>
              </c:numCache>
            </c:numRef>
          </c:val>
          <c:extLst>
            <c:ext xmlns:c16="http://schemas.microsoft.com/office/drawing/2014/chart" uri="{C3380CC4-5D6E-409C-BE32-E72D297353CC}">
              <c16:uniqueId val="{00000001-36C7-4600-993E-CD121112DFFF}"/>
            </c:ext>
          </c:extLst>
        </c:ser>
        <c:dLbls>
          <c:showLegendKey val="0"/>
          <c:showVal val="0"/>
          <c:showCatName val="0"/>
          <c:showSerName val="0"/>
          <c:showPercent val="0"/>
          <c:showBubbleSize val="0"/>
        </c:dLbls>
        <c:gapWidth val="49"/>
        <c:overlap val="-27"/>
        <c:axId val="883986752"/>
        <c:axId val="883987232"/>
      </c:barChart>
      <c:catAx>
        <c:axId val="883986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83987232"/>
        <c:crosses val="autoZero"/>
        <c:auto val="1"/>
        <c:lblAlgn val="ctr"/>
        <c:lblOffset val="100"/>
        <c:noMultiLvlLbl val="0"/>
      </c:catAx>
      <c:valAx>
        <c:axId val="883987232"/>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83986752"/>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1</c:v>
                </c:pt>
                <c:pt idx="1">
                  <c:v>2</c:v>
                </c:pt>
                <c:pt idx="2">
                  <c:v>2</c:v>
                </c:pt>
                <c:pt idx="3">
                  <c:v>0</c:v>
                </c:pt>
              </c:numCache>
            </c:numRef>
          </c:val>
          <c:extLst>
            <c:ext xmlns:c16="http://schemas.microsoft.com/office/drawing/2014/chart" uri="{C3380CC4-5D6E-409C-BE32-E72D297353CC}">
              <c16:uniqueId val="{00000001-5AE0-482F-A478-AE74CB9B5C85}"/>
            </c:ext>
          </c:extLst>
        </c:ser>
        <c:dLbls>
          <c:showLegendKey val="0"/>
          <c:showVal val="0"/>
          <c:showCatName val="0"/>
          <c:showSerName val="0"/>
          <c:showPercent val="0"/>
          <c:showBubbleSize val="0"/>
        </c:dLbls>
        <c:gapWidth val="49"/>
        <c:overlap val="-27"/>
        <c:axId val="866054800"/>
        <c:axId val="866056240"/>
      </c:barChart>
      <c:catAx>
        <c:axId val="866054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66056240"/>
        <c:crosses val="autoZero"/>
        <c:auto val="1"/>
        <c:lblAlgn val="ctr"/>
        <c:lblOffset val="100"/>
        <c:noMultiLvlLbl val="0"/>
      </c:catAx>
      <c:valAx>
        <c:axId val="866056240"/>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6605480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4A28-4DF4-943F-C1947CD91C30}"/>
            </c:ext>
          </c:extLst>
        </c:ser>
        <c:dLbls>
          <c:showLegendKey val="0"/>
          <c:showVal val="0"/>
          <c:showCatName val="0"/>
          <c:showSerName val="0"/>
          <c:showPercent val="0"/>
          <c:showBubbleSize val="0"/>
        </c:dLbls>
        <c:gapWidth val="49"/>
        <c:overlap val="-27"/>
        <c:axId val="866270512"/>
        <c:axId val="553708912"/>
      </c:barChart>
      <c:catAx>
        <c:axId val="866270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53708912"/>
        <c:crosses val="autoZero"/>
        <c:auto val="1"/>
        <c:lblAlgn val="ctr"/>
        <c:lblOffset val="100"/>
        <c:noMultiLvlLbl val="0"/>
      </c:catAx>
      <c:valAx>
        <c:axId val="553708912"/>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66270512"/>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FAB3-4249-8AA9-948CA3908B07}"/>
            </c:ext>
          </c:extLst>
        </c:ser>
        <c:dLbls>
          <c:showLegendKey val="0"/>
          <c:showVal val="0"/>
          <c:showCatName val="0"/>
          <c:showSerName val="0"/>
          <c:showPercent val="0"/>
          <c:showBubbleSize val="0"/>
        </c:dLbls>
        <c:gapWidth val="49"/>
        <c:overlap val="-27"/>
        <c:axId val="882543216"/>
        <c:axId val="866057200"/>
      </c:barChart>
      <c:catAx>
        <c:axId val="882543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66057200"/>
        <c:crosses val="autoZero"/>
        <c:auto val="1"/>
        <c:lblAlgn val="ctr"/>
        <c:lblOffset val="100"/>
        <c:noMultiLvlLbl val="0"/>
      </c:catAx>
      <c:valAx>
        <c:axId val="866057200"/>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8254321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AA97-4FC1-A7A6-81F91825AEAC}"/>
            </c:ext>
          </c:extLst>
        </c:ser>
        <c:dLbls>
          <c:showLegendKey val="0"/>
          <c:showVal val="0"/>
          <c:showCatName val="0"/>
          <c:showSerName val="0"/>
          <c:showPercent val="0"/>
          <c:showBubbleSize val="0"/>
        </c:dLbls>
        <c:gapWidth val="49"/>
        <c:overlap val="-27"/>
        <c:axId val="564582256"/>
        <c:axId val="866272432"/>
      </c:barChart>
      <c:catAx>
        <c:axId val="564582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66272432"/>
        <c:crosses val="autoZero"/>
        <c:auto val="1"/>
        <c:lblAlgn val="ctr"/>
        <c:lblOffset val="100"/>
        <c:noMultiLvlLbl val="0"/>
      </c:catAx>
      <c:valAx>
        <c:axId val="866272432"/>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6458225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6FAD-4851-A3B1-C745A5E52010}"/>
            </c:ext>
          </c:extLst>
        </c:ser>
        <c:dLbls>
          <c:showLegendKey val="0"/>
          <c:showVal val="0"/>
          <c:showCatName val="0"/>
          <c:showSerName val="0"/>
          <c:showPercent val="0"/>
          <c:showBubbleSize val="0"/>
        </c:dLbls>
        <c:gapWidth val="49"/>
        <c:overlap val="-27"/>
        <c:axId val="880862416"/>
        <c:axId val="880862896"/>
      </c:barChart>
      <c:catAx>
        <c:axId val="880862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80862896"/>
        <c:crosses val="autoZero"/>
        <c:auto val="1"/>
        <c:lblAlgn val="ctr"/>
        <c:lblOffset val="100"/>
        <c:noMultiLvlLbl val="0"/>
      </c:catAx>
      <c:valAx>
        <c:axId val="88086289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8086241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7670-4A50-B09A-4F9D8810D0E5}"/>
            </c:ext>
          </c:extLst>
        </c:ser>
        <c:dLbls>
          <c:showLegendKey val="0"/>
          <c:showVal val="0"/>
          <c:showCatName val="0"/>
          <c:showSerName val="0"/>
          <c:showPercent val="0"/>
          <c:showBubbleSize val="0"/>
        </c:dLbls>
        <c:gapWidth val="49"/>
        <c:overlap val="-27"/>
        <c:axId val="887123376"/>
        <c:axId val="887120496"/>
      </c:barChart>
      <c:catAx>
        <c:axId val="887123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87120496"/>
        <c:crosses val="autoZero"/>
        <c:auto val="1"/>
        <c:lblAlgn val="ctr"/>
        <c:lblOffset val="100"/>
        <c:noMultiLvlLbl val="0"/>
      </c:catAx>
      <c:valAx>
        <c:axId val="88712049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88712337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8F24-487D-A8B1-9118945CFAA5}"/>
            </c:ext>
          </c:extLst>
        </c:ser>
        <c:dLbls>
          <c:showLegendKey val="0"/>
          <c:showVal val="0"/>
          <c:showCatName val="0"/>
          <c:showSerName val="0"/>
          <c:showPercent val="0"/>
          <c:showBubbleSize val="0"/>
        </c:dLbls>
        <c:gapWidth val="49"/>
        <c:overlap val="-27"/>
        <c:axId val="1365675968"/>
        <c:axId val="1365672608"/>
      </c:barChart>
      <c:catAx>
        <c:axId val="136567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365672608"/>
        <c:crosses val="autoZero"/>
        <c:auto val="1"/>
        <c:lblAlgn val="ctr"/>
        <c:lblOffset val="100"/>
        <c:noMultiLvlLbl val="0"/>
      </c:catAx>
      <c:valAx>
        <c:axId val="1365672608"/>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3656759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06D5-45E0-B289-83F7FFD78B73}"/>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2</c:v>
                </c:pt>
                <c:pt idx="1">
                  <c:v>3</c:v>
                </c:pt>
                <c:pt idx="2">
                  <c:v>3</c:v>
                </c:pt>
                <c:pt idx="3">
                  <c:v>0</c:v>
                </c:pt>
              </c:numCache>
            </c:numRef>
          </c:val>
          <c:extLst>
            <c:ext xmlns:c16="http://schemas.microsoft.com/office/drawing/2014/chart" uri="{C3380CC4-5D6E-409C-BE32-E72D297353CC}">
              <c16:uniqueId val="{00000000-9F93-4599-9546-E91230CF0F4B}"/>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1</c:v>
                </c:pt>
                <c:pt idx="1">
                  <c:v>2</c:v>
                </c:pt>
                <c:pt idx="2">
                  <c:v>2</c:v>
                </c:pt>
                <c:pt idx="3">
                  <c:v>0</c:v>
                </c:pt>
              </c:numCache>
            </c:numRef>
          </c:val>
          <c:extLst>
            <c:ext xmlns:c16="http://schemas.microsoft.com/office/drawing/2014/chart" uri="{C3380CC4-5D6E-409C-BE32-E72D297353CC}">
              <c16:uniqueId val="{00000000-24B6-49ED-AEAC-3A12CADA7D03}"/>
            </c:ext>
          </c:extLst>
        </c:ser>
        <c:dLbls>
          <c:showLegendKey val="0"/>
          <c:showVal val="0"/>
          <c:showCatName val="0"/>
          <c:showSerName val="0"/>
          <c:showPercent val="0"/>
          <c:showBubbleSize val="0"/>
        </c:dLbls>
        <c:gapWidth val="49"/>
        <c:overlap val="-27"/>
        <c:axId val="1139196063"/>
        <c:axId val="1139188383"/>
      </c:barChart>
      <c:catAx>
        <c:axId val="1139196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88383"/>
        <c:crosses val="autoZero"/>
        <c:auto val="1"/>
        <c:lblAlgn val="ctr"/>
        <c:lblOffset val="100"/>
        <c:noMultiLvlLbl val="0"/>
      </c:catAx>
      <c:valAx>
        <c:axId val="113918838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960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A3F2-4251-BD29-22D1953084E9}"/>
            </c:ext>
          </c:extLst>
        </c:ser>
        <c:dLbls>
          <c:showLegendKey val="0"/>
          <c:showVal val="0"/>
          <c:showCatName val="0"/>
          <c:showSerName val="0"/>
          <c:showPercent val="0"/>
          <c:showBubbleSize val="0"/>
        </c:dLbls>
        <c:gapWidth val="49"/>
        <c:overlap val="-27"/>
        <c:axId val="468208303"/>
        <c:axId val="468209263"/>
      </c:barChart>
      <c:catAx>
        <c:axId val="46820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9263"/>
        <c:crosses val="autoZero"/>
        <c:auto val="1"/>
        <c:lblAlgn val="ctr"/>
        <c:lblOffset val="100"/>
        <c:noMultiLvlLbl val="0"/>
      </c:catAx>
      <c:valAx>
        <c:axId val="468209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83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6351-4C15-8CDC-24F5431EC0E9}"/>
            </c:ext>
          </c:extLst>
        </c:ser>
        <c:dLbls>
          <c:showLegendKey val="0"/>
          <c:showVal val="0"/>
          <c:showCatName val="0"/>
          <c:showSerName val="0"/>
          <c:showPercent val="0"/>
          <c:showBubbleSize val="0"/>
        </c:dLbls>
        <c:gapWidth val="49"/>
        <c:overlap val="-27"/>
        <c:axId val="414195279"/>
        <c:axId val="414198159"/>
      </c:barChart>
      <c:catAx>
        <c:axId val="414195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8159"/>
        <c:crosses val="autoZero"/>
        <c:auto val="1"/>
        <c:lblAlgn val="ctr"/>
        <c:lblOffset val="100"/>
        <c:noMultiLvlLbl val="0"/>
      </c:catAx>
      <c:valAx>
        <c:axId val="41419815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52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18E8-4E74-B83D-4FB46E3C225C}"/>
            </c:ext>
          </c:extLst>
        </c:ser>
        <c:dLbls>
          <c:showLegendKey val="0"/>
          <c:showVal val="0"/>
          <c:showCatName val="0"/>
          <c:showSerName val="0"/>
          <c:showPercent val="0"/>
          <c:showBubbleSize val="0"/>
        </c:dLbls>
        <c:gapWidth val="49"/>
        <c:overlap val="-27"/>
        <c:axId val="1129029759"/>
        <c:axId val="1129038879"/>
      </c:barChart>
      <c:catAx>
        <c:axId val="1129029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38879"/>
        <c:crosses val="autoZero"/>
        <c:auto val="1"/>
        <c:lblAlgn val="ctr"/>
        <c:lblOffset val="100"/>
        <c:noMultiLvlLbl val="0"/>
      </c:catAx>
      <c:valAx>
        <c:axId val="112903887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297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205A-411E-BDC7-B2976E72A59A}"/>
            </c:ext>
          </c:extLst>
        </c:ser>
        <c:dLbls>
          <c:showLegendKey val="0"/>
          <c:showVal val="0"/>
          <c:showCatName val="0"/>
          <c:showSerName val="0"/>
          <c:showPercent val="0"/>
          <c:showBubbleSize val="0"/>
        </c:dLbls>
        <c:gapWidth val="49"/>
        <c:overlap val="-27"/>
        <c:axId val="468207343"/>
        <c:axId val="468215023"/>
      </c:barChart>
      <c:catAx>
        <c:axId val="468207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5023"/>
        <c:crosses val="autoZero"/>
        <c:auto val="1"/>
        <c:lblAlgn val="ctr"/>
        <c:lblOffset val="100"/>
        <c:noMultiLvlLbl val="0"/>
      </c:catAx>
      <c:valAx>
        <c:axId val="4682150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73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3EA5-4860-ACAC-D129A6DE4F6B}"/>
            </c:ext>
          </c:extLst>
        </c:ser>
        <c:dLbls>
          <c:showLegendKey val="0"/>
          <c:showVal val="0"/>
          <c:showCatName val="0"/>
          <c:showSerName val="0"/>
          <c:showPercent val="0"/>
          <c:showBubbleSize val="0"/>
        </c:dLbls>
        <c:gapWidth val="49"/>
        <c:overlap val="-27"/>
        <c:axId val="468219823"/>
        <c:axId val="468203503"/>
      </c:barChart>
      <c:catAx>
        <c:axId val="46821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3503"/>
        <c:crosses val="autoZero"/>
        <c:auto val="1"/>
        <c:lblAlgn val="ctr"/>
        <c:lblOffset val="100"/>
        <c:noMultiLvlLbl val="0"/>
      </c:catAx>
      <c:valAx>
        <c:axId val="4682035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982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91D1-4A43-BF97-6CBCC6DC101C}"/>
            </c:ext>
          </c:extLst>
        </c:ser>
        <c:dLbls>
          <c:showLegendKey val="0"/>
          <c:showVal val="0"/>
          <c:showCatName val="0"/>
          <c:showSerName val="0"/>
          <c:showPercent val="0"/>
          <c:showBubbleSize val="0"/>
        </c:dLbls>
        <c:gapWidth val="49"/>
        <c:overlap val="-27"/>
        <c:axId val="468228943"/>
        <c:axId val="468224623"/>
      </c:barChart>
      <c:catAx>
        <c:axId val="468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4623"/>
        <c:crosses val="autoZero"/>
        <c:auto val="1"/>
        <c:lblAlgn val="ctr"/>
        <c:lblOffset val="100"/>
        <c:noMultiLvlLbl val="0"/>
      </c:catAx>
      <c:valAx>
        <c:axId val="4682246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89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1"/>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Graphs!#REF!</c:f>
              <c:numCache>
                <c:formatCode>General</c:formatCode>
                <c:ptCount val="1"/>
                <c:pt idx="0">
                  <c:v>1</c:v>
                </c:pt>
              </c:numCache>
            </c:numRef>
          </c:val>
          <c:extLst>
            <c:ext xmlns:c16="http://schemas.microsoft.com/office/drawing/2014/chart" uri="{C3380CC4-5D6E-409C-BE32-E72D297353CC}">
              <c16:uniqueId val="{00000000-6A4C-476F-A384-5C95CBE32471}"/>
            </c:ext>
          </c:extLst>
        </c:ser>
        <c:dLbls>
          <c:showLegendKey val="0"/>
          <c:showVal val="0"/>
          <c:showCatName val="0"/>
          <c:showSerName val="0"/>
          <c:showPercent val="0"/>
          <c:showBubbleSize val="0"/>
        </c:dLbls>
        <c:gapWidth val="49"/>
        <c:overlap val="-27"/>
        <c:axId val="468180463"/>
        <c:axId val="468189103"/>
      </c:barChart>
      <c:catAx>
        <c:axId val="4681804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9103"/>
        <c:crosses val="autoZero"/>
        <c:auto val="1"/>
        <c:lblAlgn val="ctr"/>
        <c:lblOffset val="100"/>
        <c:noMultiLvlLbl val="0"/>
      </c:catAx>
      <c:valAx>
        <c:axId val="4681891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04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70C0"/>
              </a:solidFill>
              <a:ln w="19050">
                <a:solidFill>
                  <a:schemeClr val="lt1"/>
                </a:solidFill>
              </a:ln>
              <a:effectLst/>
            </c:spPr>
            <c:extLst>
              <c:ext xmlns:c16="http://schemas.microsoft.com/office/drawing/2014/chart" uri="{C3380CC4-5D6E-409C-BE32-E72D297353CC}">
                <c16:uniqueId val="{00000001-535E-4B61-A974-D0882C46FE17}"/>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535E-4B61-A974-D0882C46FE17}"/>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535E-4B61-A974-D0882C46FE1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2E8-4D7D-BDA4-B3FF177CD84C}"/>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D2E8-4D7D-BDA4-B3FF177CD84C}"/>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D2E8-4D7D-BDA4-B3FF177CD84C}"/>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B53-4BF7-8BDB-C84ED7DDFB49}"/>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5B53-4BF7-8BDB-C84ED7DDFB49}"/>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5B53-4BF7-8BDB-C84ED7DDFB4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B6D-4180-9EC9-C077AF0A80D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B6D-4180-9EC9-C077AF0A80D5}"/>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1B6D-4180-9EC9-C077AF0A80D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AE43-468A-946E-B04E32F67E40}"/>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AE43-468A-946E-B04E32F67E40}"/>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AE43-468A-946E-B04E32F67E4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6C04-46E8-959C-74D03B1F16C1}"/>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6C04-46E8-959C-74D03B1F16C1}"/>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6C04-46E8-959C-74D03B1F16C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6208-484E-8ED3-28834C7D680D}"/>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6208-484E-8ED3-28834C7D680D}"/>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6208-484E-8ED3-28834C7D680D}"/>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rgbClr val="002060"/>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DEB1-446F-868E-2E42E9A82E4A}"/>
              </c:ext>
            </c:extLst>
          </c:dPt>
          <c:dPt>
            <c:idx val="1"/>
            <c:bubble3D val="0"/>
            <c:spPr>
              <a:solidFill>
                <a:srgbClr val="002060"/>
              </a:solidFill>
              <a:ln w="19050">
                <a:solidFill>
                  <a:schemeClr val="lt1"/>
                </a:solidFill>
              </a:ln>
              <a:effectLst/>
            </c:spPr>
            <c:extLst>
              <c:ext xmlns:c16="http://schemas.microsoft.com/office/drawing/2014/chart" uri="{C3380CC4-5D6E-409C-BE32-E72D297353CC}">
                <c16:uniqueId val="{00000003-DEB1-446F-868E-2E42E9A82E4A}"/>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DEB1-446F-868E-2E42E9A82E4A}"/>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10" Type="http://schemas.openxmlformats.org/officeDocument/2006/relationships/chart" Target="../charts/chart19.xml"/><Relationship Id="rId4" Type="http://schemas.openxmlformats.org/officeDocument/2006/relationships/chart" Target="../charts/chart13.xml"/><Relationship Id="rId9" Type="http://schemas.openxmlformats.org/officeDocument/2006/relationships/chart" Target="../charts/chart18.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3.xml"/><Relationship Id="rId13" Type="http://schemas.openxmlformats.org/officeDocument/2006/relationships/image" Target="../media/image5.png"/><Relationship Id="rId18" Type="http://schemas.openxmlformats.org/officeDocument/2006/relationships/image" Target="../media/image10.png"/><Relationship Id="rId3" Type="http://schemas.openxmlformats.org/officeDocument/2006/relationships/image" Target="../media/image3.png"/><Relationship Id="rId7" Type="http://schemas.openxmlformats.org/officeDocument/2006/relationships/chart" Target="../charts/chart22.xml"/><Relationship Id="rId12" Type="http://schemas.openxmlformats.org/officeDocument/2006/relationships/chart" Target="../charts/chart27.xml"/><Relationship Id="rId17" Type="http://schemas.openxmlformats.org/officeDocument/2006/relationships/image" Target="../media/image9.png"/><Relationship Id="rId2" Type="http://schemas.openxmlformats.org/officeDocument/2006/relationships/image" Target="../media/image2.svg"/><Relationship Id="rId16" Type="http://schemas.openxmlformats.org/officeDocument/2006/relationships/image" Target="../media/image8.png"/><Relationship Id="rId20" Type="http://schemas.openxmlformats.org/officeDocument/2006/relationships/image" Target="../media/image12.png"/><Relationship Id="rId1" Type="http://schemas.openxmlformats.org/officeDocument/2006/relationships/image" Target="../media/image1.png"/><Relationship Id="rId6" Type="http://schemas.openxmlformats.org/officeDocument/2006/relationships/chart" Target="../charts/chart21.xml"/><Relationship Id="rId11" Type="http://schemas.openxmlformats.org/officeDocument/2006/relationships/chart" Target="../charts/chart26.xml"/><Relationship Id="rId5" Type="http://schemas.openxmlformats.org/officeDocument/2006/relationships/chart" Target="../charts/chart20.xml"/><Relationship Id="rId15" Type="http://schemas.openxmlformats.org/officeDocument/2006/relationships/image" Target="../media/image7.png"/><Relationship Id="rId10" Type="http://schemas.openxmlformats.org/officeDocument/2006/relationships/chart" Target="../charts/chart25.xml"/><Relationship Id="rId19" Type="http://schemas.openxmlformats.org/officeDocument/2006/relationships/image" Target="../media/image11.png"/><Relationship Id="rId4" Type="http://schemas.openxmlformats.org/officeDocument/2006/relationships/image" Target="../media/image4.svg"/><Relationship Id="rId9" Type="http://schemas.openxmlformats.org/officeDocument/2006/relationships/chart" Target="../charts/chart24.xml"/><Relationship Id="rId1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11</xdr:col>
      <xdr:colOff>282575</xdr:colOff>
      <xdr:row>2</xdr:row>
      <xdr:rowOff>41275</xdr:rowOff>
    </xdr:from>
    <xdr:to>
      <xdr:col>11</xdr:col>
      <xdr:colOff>2082575</xdr:colOff>
      <xdr:row>2</xdr:row>
      <xdr:rowOff>1056475</xdr:rowOff>
    </xdr:to>
    <xdr:graphicFrame macro="">
      <xdr:nvGraphicFramePr>
        <xdr:cNvPr id="18" name="Chart 17">
          <a:extLst>
            <a:ext uri="{FF2B5EF4-FFF2-40B4-BE49-F238E27FC236}">
              <a16:creationId xmlns:a16="http://schemas.microsoft.com/office/drawing/2014/main" id="{931DF31D-9B8E-D5A6-54CE-230CEF2708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269875</xdr:colOff>
      <xdr:row>3</xdr:row>
      <xdr:rowOff>53975</xdr:rowOff>
    </xdr:from>
    <xdr:to>
      <xdr:col>11</xdr:col>
      <xdr:colOff>2069875</xdr:colOff>
      <xdr:row>3</xdr:row>
      <xdr:rowOff>1069175</xdr:rowOff>
    </xdr:to>
    <xdr:graphicFrame macro="">
      <xdr:nvGraphicFramePr>
        <xdr:cNvPr id="19" name="Chart 18">
          <a:extLst>
            <a:ext uri="{FF2B5EF4-FFF2-40B4-BE49-F238E27FC236}">
              <a16:creationId xmlns:a16="http://schemas.microsoft.com/office/drawing/2014/main" id="{79E75BA5-9410-4107-7850-DB2994B91E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269875</xdr:colOff>
      <xdr:row>4</xdr:row>
      <xdr:rowOff>41275</xdr:rowOff>
    </xdr:from>
    <xdr:to>
      <xdr:col>11</xdr:col>
      <xdr:colOff>2069875</xdr:colOff>
      <xdr:row>4</xdr:row>
      <xdr:rowOff>1056475</xdr:rowOff>
    </xdr:to>
    <xdr:graphicFrame macro="">
      <xdr:nvGraphicFramePr>
        <xdr:cNvPr id="20" name="Chart 19">
          <a:extLst>
            <a:ext uri="{FF2B5EF4-FFF2-40B4-BE49-F238E27FC236}">
              <a16:creationId xmlns:a16="http://schemas.microsoft.com/office/drawing/2014/main" id="{E79EEB65-6A80-5F1F-86A5-EC0BA20261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269875</xdr:colOff>
      <xdr:row>5</xdr:row>
      <xdr:rowOff>53975</xdr:rowOff>
    </xdr:from>
    <xdr:to>
      <xdr:col>11</xdr:col>
      <xdr:colOff>2069875</xdr:colOff>
      <xdr:row>5</xdr:row>
      <xdr:rowOff>1069175</xdr:rowOff>
    </xdr:to>
    <xdr:graphicFrame macro="">
      <xdr:nvGraphicFramePr>
        <xdr:cNvPr id="21" name="Chart 20">
          <a:extLst>
            <a:ext uri="{FF2B5EF4-FFF2-40B4-BE49-F238E27FC236}">
              <a16:creationId xmlns:a16="http://schemas.microsoft.com/office/drawing/2014/main" id="{3A72A09B-AF6E-6DB4-47A9-4C535DFFB1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295275</xdr:colOff>
      <xdr:row>6</xdr:row>
      <xdr:rowOff>104775</xdr:rowOff>
    </xdr:from>
    <xdr:to>
      <xdr:col>11</xdr:col>
      <xdr:colOff>2095275</xdr:colOff>
      <xdr:row>6</xdr:row>
      <xdr:rowOff>1119975</xdr:rowOff>
    </xdr:to>
    <xdr:graphicFrame macro="">
      <xdr:nvGraphicFramePr>
        <xdr:cNvPr id="22" name="Chart 21">
          <a:extLst>
            <a:ext uri="{FF2B5EF4-FFF2-40B4-BE49-F238E27FC236}">
              <a16:creationId xmlns:a16="http://schemas.microsoft.com/office/drawing/2014/main" id="{6C6112A0-25E3-C5E2-4217-9EAE4A4261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307975</xdr:colOff>
      <xdr:row>7</xdr:row>
      <xdr:rowOff>104775</xdr:rowOff>
    </xdr:from>
    <xdr:to>
      <xdr:col>11</xdr:col>
      <xdr:colOff>2107975</xdr:colOff>
      <xdr:row>7</xdr:row>
      <xdr:rowOff>1119975</xdr:rowOff>
    </xdr:to>
    <xdr:graphicFrame macro="">
      <xdr:nvGraphicFramePr>
        <xdr:cNvPr id="23" name="Chart 22">
          <a:extLst>
            <a:ext uri="{FF2B5EF4-FFF2-40B4-BE49-F238E27FC236}">
              <a16:creationId xmlns:a16="http://schemas.microsoft.com/office/drawing/2014/main" id="{8255272F-5C6E-D2ED-621D-467C1D50C9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282575</xdr:colOff>
      <xdr:row>8</xdr:row>
      <xdr:rowOff>79375</xdr:rowOff>
    </xdr:from>
    <xdr:to>
      <xdr:col>11</xdr:col>
      <xdr:colOff>2082575</xdr:colOff>
      <xdr:row>8</xdr:row>
      <xdr:rowOff>1094575</xdr:rowOff>
    </xdr:to>
    <xdr:graphicFrame macro="">
      <xdr:nvGraphicFramePr>
        <xdr:cNvPr id="24" name="Chart 23">
          <a:extLst>
            <a:ext uri="{FF2B5EF4-FFF2-40B4-BE49-F238E27FC236}">
              <a16:creationId xmlns:a16="http://schemas.microsoft.com/office/drawing/2014/main" id="{510E4DAB-F4B5-28A6-ED0B-E117D72FE6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282575</xdr:colOff>
      <xdr:row>9</xdr:row>
      <xdr:rowOff>117475</xdr:rowOff>
    </xdr:from>
    <xdr:to>
      <xdr:col>11</xdr:col>
      <xdr:colOff>2082575</xdr:colOff>
      <xdr:row>9</xdr:row>
      <xdr:rowOff>1132675</xdr:rowOff>
    </xdr:to>
    <xdr:graphicFrame macro="">
      <xdr:nvGraphicFramePr>
        <xdr:cNvPr id="25" name="Chart 24">
          <a:extLst>
            <a:ext uri="{FF2B5EF4-FFF2-40B4-BE49-F238E27FC236}">
              <a16:creationId xmlns:a16="http://schemas.microsoft.com/office/drawing/2014/main" id="{84474C47-689C-5F89-BC67-6ACB93EB66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282575</xdr:colOff>
      <xdr:row>10</xdr:row>
      <xdr:rowOff>92075</xdr:rowOff>
    </xdr:from>
    <xdr:to>
      <xdr:col>11</xdr:col>
      <xdr:colOff>2082575</xdr:colOff>
      <xdr:row>10</xdr:row>
      <xdr:rowOff>1107275</xdr:rowOff>
    </xdr:to>
    <xdr:graphicFrame macro="">
      <xdr:nvGraphicFramePr>
        <xdr:cNvPr id="26" name="Chart 25">
          <a:extLst>
            <a:ext uri="{FF2B5EF4-FFF2-40B4-BE49-F238E27FC236}">
              <a16:creationId xmlns:a16="http://schemas.microsoft.com/office/drawing/2014/main" id="{7A2B03A9-B2D5-76E8-7A74-C968EB37BB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771524</xdr:colOff>
      <xdr:row>3</xdr:row>
      <xdr:rowOff>361949</xdr:rowOff>
    </xdr:from>
    <xdr:to>
      <xdr:col>9</xdr:col>
      <xdr:colOff>1736724</xdr:colOff>
      <xdr:row>4</xdr:row>
      <xdr:rowOff>492124</xdr:rowOff>
    </xdr:to>
    <xdr:sp macro="" textlink="">
      <xdr:nvSpPr>
        <xdr:cNvPr id="2" name="TextBox 1">
          <a:extLst>
            <a:ext uri="{FF2B5EF4-FFF2-40B4-BE49-F238E27FC236}">
              <a16:creationId xmlns:a16="http://schemas.microsoft.com/office/drawing/2014/main" id="{1236F312-5BE5-49A4-B165-F75A771ACCD2}"/>
            </a:ext>
            <a:ext uri="{147F2762-F138-4A5C-976F-8EAC2B608ADB}">
              <a16:predDERef xmlns:a16="http://schemas.microsoft.com/office/drawing/2014/main" pred="{1DA264FA-284F-F028-B374-8428CB967B91}"/>
            </a:ext>
          </a:extLst>
        </xdr:cNvPr>
        <xdr:cNvSpPr txBox="1"/>
      </xdr:nvSpPr>
      <xdr:spPr>
        <a:xfrm>
          <a:off x="14992350" y="2733675"/>
          <a:ext cx="2603500" cy="1273175"/>
        </a:xfrm>
        <a:prstGeom prst="rect">
          <a:avLst/>
        </a:prstGeom>
        <a:ln/>
      </xdr:spPr>
      <xdr:style>
        <a:lnRef idx="2">
          <a:schemeClr val="accent4">
            <a:shade val="15000"/>
          </a:schemeClr>
        </a:lnRef>
        <a:fillRef idx="1">
          <a:schemeClr val="accent4"/>
        </a:fillRef>
        <a:effectRef idx="0">
          <a:schemeClr val="accent4"/>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400" b="0" i="0" u="none" strike="noStrike">
              <a:solidFill>
                <a:srgbClr val="FF0000"/>
              </a:solidFill>
              <a:latin typeface="Calibri" panose="020F0502020204030204" pitchFamily="34" charset="0"/>
              <a:ea typeface="Calibri" panose="020F0502020204030204" pitchFamily="34" charset="0"/>
              <a:cs typeface="Calibri" panose="020F0502020204030204" pitchFamily="34" charset="0"/>
            </a:rPr>
            <a:t>Self-assessment values are invented, just for demonstrative purpose on how the tool looks like and how the column L is automatically updated.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280737</xdr:colOff>
      <xdr:row>2</xdr:row>
      <xdr:rowOff>30081</xdr:rowOff>
    </xdr:from>
    <xdr:to>
      <xdr:col>9</xdr:col>
      <xdr:colOff>2115553</xdr:colOff>
      <xdr:row>2</xdr:row>
      <xdr:rowOff>992607</xdr:rowOff>
    </xdr:to>
    <xdr:graphicFrame macro="">
      <xdr:nvGraphicFramePr>
        <xdr:cNvPr id="2" name="Chart 1">
          <a:extLst>
            <a:ext uri="{FF2B5EF4-FFF2-40B4-BE49-F238E27FC236}">
              <a16:creationId xmlns:a16="http://schemas.microsoft.com/office/drawing/2014/main" id="{5239524C-DCAC-4509-AFF5-61BF02045D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270710</xdr:colOff>
      <xdr:row>3</xdr:row>
      <xdr:rowOff>40105</xdr:rowOff>
    </xdr:from>
    <xdr:to>
      <xdr:col>9</xdr:col>
      <xdr:colOff>2105526</xdr:colOff>
      <xdr:row>3</xdr:row>
      <xdr:rowOff>1002631</xdr:rowOff>
    </xdr:to>
    <xdr:graphicFrame macro="">
      <xdr:nvGraphicFramePr>
        <xdr:cNvPr id="3" name="Chart 2">
          <a:extLst>
            <a:ext uri="{FF2B5EF4-FFF2-40B4-BE49-F238E27FC236}">
              <a16:creationId xmlns:a16="http://schemas.microsoft.com/office/drawing/2014/main" id="{95CDC76E-586E-47A3-B1F8-6CD2DE4DE2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270710</xdr:colOff>
      <xdr:row>4</xdr:row>
      <xdr:rowOff>46455</xdr:rowOff>
    </xdr:from>
    <xdr:to>
      <xdr:col>9</xdr:col>
      <xdr:colOff>2105526</xdr:colOff>
      <xdr:row>4</xdr:row>
      <xdr:rowOff>1008981</xdr:rowOff>
    </xdr:to>
    <xdr:graphicFrame macro="">
      <xdr:nvGraphicFramePr>
        <xdr:cNvPr id="4" name="Chart 3">
          <a:extLst>
            <a:ext uri="{FF2B5EF4-FFF2-40B4-BE49-F238E27FC236}">
              <a16:creationId xmlns:a16="http://schemas.microsoft.com/office/drawing/2014/main" id="{2DD05B29-CFE0-4329-B5D4-D813A29CC4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270710</xdr:colOff>
      <xdr:row>5</xdr:row>
      <xdr:rowOff>52805</xdr:rowOff>
    </xdr:from>
    <xdr:to>
      <xdr:col>9</xdr:col>
      <xdr:colOff>2105526</xdr:colOff>
      <xdr:row>6</xdr:row>
      <xdr:rowOff>5681</xdr:rowOff>
    </xdr:to>
    <xdr:graphicFrame macro="">
      <xdr:nvGraphicFramePr>
        <xdr:cNvPr id="5" name="Chart 4">
          <a:extLst>
            <a:ext uri="{FF2B5EF4-FFF2-40B4-BE49-F238E27FC236}">
              <a16:creationId xmlns:a16="http://schemas.microsoft.com/office/drawing/2014/main" id="{9343E2D0-FD9D-4847-9649-DF0F1567BA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270710</xdr:colOff>
      <xdr:row>6</xdr:row>
      <xdr:rowOff>59155</xdr:rowOff>
    </xdr:from>
    <xdr:to>
      <xdr:col>9</xdr:col>
      <xdr:colOff>2105526</xdr:colOff>
      <xdr:row>7</xdr:row>
      <xdr:rowOff>12031</xdr:rowOff>
    </xdr:to>
    <xdr:graphicFrame macro="">
      <xdr:nvGraphicFramePr>
        <xdr:cNvPr id="6" name="Chart 5">
          <a:extLst>
            <a:ext uri="{FF2B5EF4-FFF2-40B4-BE49-F238E27FC236}">
              <a16:creationId xmlns:a16="http://schemas.microsoft.com/office/drawing/2014/main" id="{F7AC2254-59EB-4680-9F41-98122BA89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270710</xdr:colOff>
      <xdr:row>7</xdr:row>
      <xdr:rowOff>65505</xdr:rowOff>
    </xdr:from>
    <xdr:to>
      <xdr:col>9</xdr:col>
      <xdr:colOff>2105526</xdr:colOff>
      <xdr:row>8</xdr:row>
      <xdr:rowOff>18381</xdr:rowOff>
    </xdr:to>
    <xdr:graphicFrame macro="">
      <xdr:nvGraphicFramePr>
        <xdr:cNvPr id="7" name="Chart 6">
          <a:extLst>
            <a:ext uri="{FF2B5EF4-FFF2-40B4-BE49-F238E27FC236}">
              <a16:creationId xmlns:a16="http://schemas.microsoft.com/office/drawing/2014/main" id="{4181265C-1791-483A-8B55-EF08E0F1FD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270710</xdr:colOff>
      <xdr:row>8</xdr:row>
      <xdr:rowOff>71855</xdr:rowOff>
    </xdr:from>
    <xdr:to>
      <xdr:col>9</xdr:col>
      <xdr:colOff>2105526</xdr:colOff>
      <xdr:row>9</xdr:row>
      <xdr:rowOff>24731</xdr:rowOff>
    </xdr:to>
    <xdr:graphicFrame macro="">
      <xdr:nvGraphicFramePr>
        <xdr:cNvPr id="8" name="Chart 7">
          <a:extLst>
            <a:ext uri="{FF2B5EF4-FFF2-40B4-BE49-F238E27FC236}">
              <a16:creationId xmlns:a16="http://schemas.microsoft.com/office/drawing/2014/main" id="{7766A056-66AA-479A-B956-D5500DF101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270710</xdr:colOff>
      <xdr:row>9</xdr:row>
      <xdr:rowOff>78205</xdr:rowOff>
    </xdr:from>
    <xdr:to>
      <xdr:col>9</xdr:col>
      <xdr:colOff>2105526</xdr:colOff>
      <xdr:row>10</xdr:row>
      <xdr:rowOff>31081</xdr:rowOff>
    </xdr:to>
    <xdr:graphicFrame macro="">
      <xdr:nvGraphicFramePr>
        <xdr:cNvPr id="9" name="Chart 8">
          <a:extLst>
            <a:ext uri="{FF2B5EF4-FFF2-40B4-BE49-F238E27FC236}">
              <a16:creationId xmlns:a16="http://schemas.microsoft.com/office/drawing/2014/main" id="{38FA8081-2CB1-4D2F-B687-6A7C6489C4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270710</xdr:colOff>
      <xdr:row>10</xdr:row>
      <xdr:rowOff>84555</xdr:rowOff>
    </xdr:from>
    <xdr:to>
      <xdr:col>9</xdr:col>
      <xdr:colOff>2105526</xdr:colOff>
      <xdr:row>11</xdr:row>
      <xdr:rowOff>0</xdr:rowOff>
    </xdr:to>
    <xdr:graphicFrame macro="">
      <xdr:nvGraphicFramePr>
        <xdr:cNvPr id="10" name="Chart 9">
          <a:extLst>
            <a:ext uri="{FF2B5EF4-FFF2-40B4-BE49-F238E27FC236}">
              <a16:creationId xmlns:a16="http://schemas.microsoft.com/office/drawing/2014/main" id="{D66DADA9-5189-4FF2-A709-F14C012D1C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270710</xdr:colOff>
      <xdr:row>11</xdr:row>
      <xdr:rowOff>0</xdr:rowOff>
    </xdr:from>
    <xdr:to>
      <xdr:col>9</xdr:col>
      <xdr:colOff>2105526</xdr:colOff>
      <xdr:row>11</xdr:row>
      <xdr:rowOff>69181</xdr:rowOff>
    </xdr:to>
    <xdr:graphicFrame macro="">
      <xdr:nvGraphicFramePr>
        <xdr:cNvPr id="15" name="Chart 14">
          <a:extLst>
            <a:ext uri="{FF2B5EF4-FFF2-40B4-BE49-F238E27FC236}">
              <a16:creationId xmlns:a16="http://schemas.microsoft.com/office/drawing/2014/main" id="{ABC35904-5104-40DB-BA5D-863AE5EF1C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825639</xdr:colOff>
      <xdr:row>1</xdr:row>
      <xdr:rowOff>208196</xdr:rowOff>
    </xdr:from>
    <xdr:to>
      <xdr:col>5</xdr:col>
      <xdr:colOff>23457</xdr:colOff>
      <xdr:row>3</xdr:row>
      <xdr:rowOff>7495</xdr:rowOff>
    </xdr:to>
    <xdr:pic>
      <xdr:nvPicPr>
        <xdr:cNvPr id="2" name="Graphic 1" descr="Badge Tick1 with solid fill">
          <a:extLst>
            <a:ext uri="{FF2B5EF4-FFF2-40B4-BE49-F238E27FC236}">
              <a16:creationId xmlns:a16="http://schemas.microsoft.com/office/drawing/2014/main" id="{D5BD43AF-0F8E-4C7E-8B2C-18BC24B27AD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21114" y="408221"/>
          <a:ext cx="236043" cy="218399"/>
        </a:xfrm>
        <a:prstGeom prst="rect">
          <a:avLst/>
        </a:prstGeom>
      </xdr:spPr>
    </xdr:pic>
    <xdr:clientData/>
  </xdr:twoCellAnchor>
  <xdr:twoCellAnchor editAs="oneCell">
    <xdr:from>
      <xdr:col>6</xdr:col>
      <xdr:colOff>194040</xdr:colOff>
      <xdr:row>1</xdr:row>
      <xdr:rowOff>209654</xdr:rowOff>
    </xdr:from>
    <xdr:to>
      <xdr:col>8</xdr:col>
      <xdr:colOff>16447</xdr:colOff>
      <xdr:row>3</xdr:row>
      <xdr:rowOff>8953</xdr:rowOff>
    </xdr:to>
    <xdr:pic>
      <xdr:nvPicPr>
        <xdr:cNvPr id="3" name="Graphic 2" descr="Badge Tick1 with solid fill">
          <a:extLst>
            <a:ext uri="{FF2B5EF4-FFF2-40B4-BE49-F238E27FC236}">
              <a16:creationId xmlns:a16="http://schemas.microsoft.com/office/drawing/2014/main" id="{45BAEBE4-0C9D-4AF1-BA51-604BDD4B330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27765" y="409679"/>
          <a:ext cx="222457" cy="218399"/>
        </a:xfrm>
        <a:prstGeom prst="rect">
          <a:avLst/>
        </a:prstGeom>
      </xdr:spPr>
    </xdr:pic>
    <xdr:clientData/>
  </xdr:twoCellAnchor>
  <xdr:twoCellAnchor editAs="oneCell">
    <xdr:from>
      <xdr:col>4</xdr:col>
      <xdr:colOff>190292</xdr:colOff>
      <xdr:row>1</xdr:row>
      <xdr:rowOff>205907</xdr:rowOff>
    </xdr:from>
    <xdr:to>
      <xdr:col>6</xdr:col>
      <xdr:colOff>12700</xdr:colOff>
      <xdr:row>3</xdr:row>
      <xdr:rowOff>5206</xdr:rowOff>
    </xdr:to>
    <xdr:pic>
      <xdr:nvPicPr>
        <xdr:cNvPr id="4" name="Graphic 3" descr="Badge Tick1 with solid fill">
          <a:extLst>
            <a:ext uri="{FF2B5EF4-FFF2-40B4-BE49-F238E27FC236}">
              <a16:creationId xmlns:a16="http://schemas.microsoft.com/office/drawing/2014/main" id="{AB1B1BEB-C754-4227-A5F3-6AFA3B218E6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405932"/>
          <a:ext cx="222458" cy="218399"/>
        </a:xfrm>
        <a:prstGeom prst="rect">
          <a:avLst/>
        </a:prstGeom>
      </xdr:spPr>
    </xdr:pic>
    <xdr:clientData/>
  </xdr:twoCellAnchor>
  <xdr:twoCellAnchor editAs="oneCell">
    <xdr:from>
      <xdr:col>5</xdr:col>
      <xdr:colOff>191750</xdr:colOff>
      <xdr:row>1</xdr:row>
      <xdr:rowOff>202160</xdr:rowOff>
    </xdr:from>
    <xdr:to>
      <xdr:col>7</xdr:col>
      <xdr:colOff>14157</xdr:colOff>
      <xdr:row>3</xdr:row>
      <xdr:rowOff>1459</xdr:rowOff>
    </xdr:to>
    <xdr:pic>
      <xdr:nvPicPr>
        <xdr:cNvPr id="5" name="Graphic 4" descr="Badge Tick1 with solid fill">
          <a:extLst>
            <a:ext uri="{FF2B5EF4-FFF2-40B4-BE49-F238E27FC236}">
              <a16:creationId xmlns:a16="http://schemas.microsoft.com/office/drawing/2014/main" id="{E0775F80-D7EC-4442-85CF-31C35C98D0C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402185"/>
          <a:ext cx="222457" cy="218399"/>
        </a:xfrm>
        <a:prstGeom prst="rect">
          <a:avLst/>
        </a:prstGeom>
      </xdr:spPr>
    </xdr:pic>
    <xdr:clientData/>
  </xdr:twoCellAnchor>
  <xdr:oneCellAnchor>
    <xdr:from>
      <xdr:col>3</xdr:col>
      <xdr:colOff>817172</xdr:colOff>
      <xdr:row>4</xdr:row>
      <xdr:rowOff>216663</xdr:rowOff>
    </xdr:from>
    <xdr:ext cx="228391" cy="226102"/>
    <xdr:pic>
      <xdr:nvPicPr>
        <xdr:cNvPr id="6" name="Graphic 5" descr="Badge Tick1 with solid fill">
          <a:extLst>
            <a:ext uri="{FF2B5EF4-FFF2-40B4-BE49-F238E27FC236}">
              <a16:creationId xmlns:a16="http://schemas.microsoft.com/office/drawing/2014/main" id="{5A49D916-8DB9-4321-AE28-8F0FA954233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035813"/>
          <a:ext cx="228391" cy="226102"/>
        </a:xfrm>
        <a:prstGeom prst="rect">
          <a:avLst/>
        </a:prstGeom>
      </xdr:spPr>
    </xdr:pic>
    <xdr:clientData/>
  </xdr:oneCellAnchor>
  <xdr:oneCellAnchor>
    <xdr:from>
      <xdr:col>4</xdr:col>
      <xdr:colOff>190292</xdr:colOff>
      <xdr:row>4</xdr:row>
      <xdr:rowOff>214374</xdr:rowOff>
    </xdr:from>
    <xdr:ext cx="228391" cy="226102"/>
    <xdr:pic>
      <xdr:nvPicPr>
        <xdr:cNvPr id="7" name="Graphic 6" descr="Badge Tick1 with solid fill">
          <a:extLst>
            <a:ext uri="{FF2B5EF4-FFF2-40B4-BE49-F238E27FC236}">
              <a16:creationId xmlns:a16="http://schemas.microsoft.com/office/drawing/2014/main" id="{9B84EECA-D3B3-47BC-92BF-04FEC816BF0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033524"/>
          <a:ext cx="228391" cy="226102"/>
        </a:xfrm>
        <a:prstGeom prst="rect">
          <a:avLst/>
        </a:prstGeom>
      </xdr:spPr>
    </xdr:pic>
    <xdr:clientData/>
  </xdr:oneCellAnchor>
  <xdr:oneCellAnchor>
    <xdr:from>
      <xdr:col>5</xdr:col>
      <xdr:colOff>191750</xdr:colOff>
      <xdr:row>4</xdr:row>
      <xdr:rowOff>210627</xdr:rowOff>
    </xdr:from>
    <xdr:ext cx="228391" cy="226102"/>
    <xdr:pic>
      <xdr:nvPicPr>
        <xdr:cNvPr id="8" name="Graphic 7" descr="Badge Tick1 with solid fill">
          <a:extLst>
            <a:ext uri="{FF2B5EF4-FFF2-40B4-BE49-F238E27FC236}">
              <a16:creationId xmlns:a16="http://schemas.microsoft.com/office/drawing/2014/main" id="{AC580183-547F-4236-AFFB-652B1C9E816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1039302"/>
          <a:ext cx="228391" cy="226102"/>
        </a:xfrm>
        <a:prstGeom prst="rect">
          <a:avLst/>
        </a:prstGeom>
      </xdr:spPr>
    </xdr:pic>
    <xdr:clientData/>
  </xdr:oneCellAnchor>
  <xdr:oneCellAnchor>
    <xdr:from>
      <xdr:col>3</xdr:col>
      <xdr:colOff>817172</xdr:colOff>
      <xdr:row>7</xdr:row>
      <xdr:rowOff>208196</xdr:rowOff>
    </xdr:from>
    <xdr:ext cx="228391" cy="226102"/>
    <xdr:pic>
      <xdr:nvPicPr>
        <xdr:cNvPr id="9" name="Graphic 8" descr="Badge Tick1 with solid fill">
          <a:extLst>
            <a:ext uri="{FF2B5EF4-FFF2-40B4-BE49-F238E27FC236}">
              <a16:creationId xmlns:a16="http://schemas.microsoft.com/office/drawing/2014/main" id="{E06EC4D5-18CB-4387-9541-FC7F732ACC1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665521"/>
          <a:ext cx="228391" cy="226102"/>
        </a:xfrm>
        <a:prstGeom prst="rect">
          <a:avLst/>
        </a:prstGeom>
      </xdr:spPr>
    </xdr:pic>
    <xdr:clientData/>
  </xdr:oneCellAnchor>
  <xdr:oneCellAnchor>
    <xdr:from>
      <xdr:col>4</xdr:col>
      <xdr:colOff>190292</xdr:colOff>
      <xdr:row>7</xdr:row>
      <xdr:rowOff>205907</xdr:rowOff>
    </xdr:from>
    <xdr:ext cx="228391" cy="226102"/>
    <xdr:pic>
      <xdr:nvPicPr>
        <xdr:cNvPr id="10" name="Graphic 9" descr="Badge Tick1 with solid fill">
          <a:extLst>
            <a:ext uri="{FF2B5EF4-FFF2-40B4-BE49-F238E27FC236}">
              <a16:creationId xmlns:a16="http://schemas.microsoft.com/office/drawing/2014/main" id="{E663B00E-EDA1-4CE7-8E44-0B36A8FD709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663232"/>
          <a:ext cx="228391" cy="226102"/>
        </a:xfrm>
        <a:prstGeom prst="rect">
          <a:avLst/>
        </a:prstGeom>
      </xdr:spPr>
    </xdr:pic>
    <xdr:clientData/>
  </xdr:oneCellAnchor>
  <xdr:oneCellAnchor>
    <xdr:from>
      <xdr:col>3</xdr:col>
      <xdr:colOff>817172</xdr:colOff>
      <xdr:row>10</xdr:row>
      <xdr:rowOff>216663</xdr:rowOff>
    </xdr:from>
    <xdr:ext cx="228391" cy="226102"/>
    <xdr:pic>
      <xdr:nvPicPr>
        <xdr:cNvPr id="11" name="Graphic 10" descr="Badge Tick1 with solid fill">
          <a:extLst>
            <a:ext uri="{FF2B5EF4-FFF2-40B4-BE49-F238E27FC236}">
              <a16:creationId xmlns:a16="http://schemas.microsoft.com/office/drawing/2014/main" id="{7B545906-85A0-483C-941C-FEDB52E0F93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3113"/>
          <a:ext cx="228391" cy="226102"/>
        </a:xfrm>
        <a:prstGeom prst="rect">
          <a:avLst/>
        </a:prstGeom>
      </xdr:spPr>
    </xdr:pic>
    <xdr:clientData/>
  </xdr:oneCellAnchor>
  <xdr:oneCellAnchor>
    <xdr:from>
      <xdr:col>9</xdr:col>
      <xdr:colOff>817172</xdr:colOff>
      <xdr:row>1</xdr:row>
      <xdr:rowOff>208196</xdr:rowOff>
    </xdr:from>
    <xdr:ext cx="230751" cy="239566"/>
    <xdr:pic>
      <xdr:nvPicPr>
        <xdr:cNvPr id="12" name="Graphic 11" descr="Badge Tick1 with solid fill">
          <a:extLst>
            <a:ext uri="{FF2B5EF4-FFF2-40B4-BE49-F238E27FC236}">
              <a16:creationId xmlns:a16="http://schemas.microsoft.com/office/drawing/2014/main" id="{8DF9EAAF-883E-4A0F-B937-A3F05CCAD9A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408221"/>
          <a:ext cx="230751" cy="239566"/>
        </a:xfrm>
        <a:prstGeom prst="rect">
          <a:avLst/>
        </a:prstGeom>
      </xdr:spPr>
    </xdr:pic>
    <xdr:clientData/>
  </xdr:oneCellAnchor>
  <xdr:oneCellAnchor>
    <xdr:from>
      <xdr:col>12</xdr:col>
      <xdr:colOff>202507</xdr:colOff>
      <xdr:row>1</xdr:row>
      <xdr:rowOff>209654</xdr:rowOff>
    </xdr:from>
    <xdr:ext cx="228807" cy="239566"/>
    <xdr:pic>
      <xdr:nvPicPr>
        <xdr:cNvPr id="13" name="Graphic 12" descr="Badge Tick1 with solid fill">
          <a:extLst>
            <a:ext uri="{FF2B5EF4-FFF2-40B4-BE49-F238E27FC236}">
              <a16:creationId xmlns:a16="http://schemas.microsoft.com/office/drawing/2014/main" id="{59EF9B33-8E39-4E9E-9DA4-E7FB89BB82B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145982" y="409679"/>
          <a:ext cx="228807" cy="239566"/>
        </a:xfrm>
        <a:prstGeom prst="rect">
          <a:avLst/>
        </a:prstGeom>
      </xdr:spPr>
    </xdr:pic>
    <xdr:clientData/>
  </xdr:oneCellAnchor>
  <xdr:oneCellAnchor>
    <xdr:from>
      <xdr:col>10</xdr:col>
      <xdr:colOff>190292</xdr:colOff>
      <xdr:row>1</xdr:row>
      <xdr:rowOff>205907</xdr:rowOff>
    </xdr:from>
    <xdr:ext cx="228808" cy="239566"/>
    <xdr:pic>
      <xdr:nvPicPr>
        <xdr:cNvPr id="14" name="Graphic 13" descr="Badge Tick1 with solid fill">
          <a:extLst>
            <a:ext uri="{FF2B5EF4-FFF2-40B4-BE49-F238E27FC236}">
              <a16:creationId xmlns:a16="http://schemas.microsoft.com/office/drawing/2014/main" id="{D418F2D4-4C92-456E-B6F8-1539AAEB0D8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405932"/>
          <a:ext cx="228808" cy="239566"/>
        </a:xfrm>
        <a:prstGeom prst="rect">
          <a:avLst/>
        </a:prstGeom>
      </xdr:spPr>
    </xdr:pic>
    <xdr:clientData/>
  </xdr:oneCellAnchor>
  <xdr:oneCellAnchor>
    <xdr:from>
      <xdr:col>11</xdr:col>
      <xdr:colOff>208684</xdr:colOff>
      <xdr:row>1</xdr:row>
      <xdr:rowOff>202160</xdr:rowOff>
    </xdr:from>
    <xdr:ext cx="228807" cy="239566"/>
    <xdr:pic>
      <xdr:nvPicPr>
        <xdr:cNvPr id="15" name="Graphic 14" descr="Badge Tick1 with solid fill">
          <a:extLst>
            <a:ext uri="{FF2B5EF4-FFF2-40B4-BE49-F238E27FC236}">
              <a16:creationId xmlns:a16="http://schemas.microsoft.com/office/drawing/2014/main" id="{7AA6464B-1586-48F2-BEFC-C14EDFD2307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2134" y="402185"/>
          <a:ext cx="228807" cy="239566"/>
        </a:xfrm>
        <a:prstGeom prst="rect">
          <a:avLst/>
        </a:prstGeom>
      </xdr:spPr>
    </xdr:pic>
    <xdr:clientData/>
  </xdr:oneCellAnchor>
  <xdr:oneCellAnchor>
    <xdr:from>
      <xdr:col>9</xdr:col>
      <xdr:colOff>817172</xdr:colOff>
      <xdr:row>4</xdr:row>
      <xdr:rowOff>216663</xdr:rowOff>
    </xdr:from>
    <xdr:ext cx="228391" cy="226102"/>
    <xdr:pic>
      <xdr:nvPicPr>
        <xdr:cNvPr id="16" name="Graphic 15" descr="Badge Tick1 with solid fill">
          <a:extLst>
            <a:ext uri="{FF2B5EF4-FFF2-40B4-BE49-F238E27FC236}">
              <a16:creationId xmlns:a16="http://schemas.microsoft.com/office/drawing/2014/main" id="{55B6B190-D3E8-4762-BBEB-939249A0290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035813"/>
          <a:ext cx="228391" cy="226102"/>
        </a:xfrm>
        <a:prstGeom prst="rect">
          <a:avLst/>
        </a:prstGeom>
      </xdr:spPr>
    </xdr:pic>
    <xdr:clientData/>
  </xdr:oneCellAnchor>
  <xdr:oneCellAnchor>
    <xdr:from>
      <xdr:col>10</xdr:col>
      <xdr:colOff>190292</xdr:colOff>
      <xdr:row>4</xdr:row>
      <xdr:rowOff>214374</xdr:rowOff>
    </xdr:from>
    <xdr:ext cx="228391" cy="226102"/>
    <xdr:pic>
      <xdr:nvPicPr>
        <xdr:cNvPr id="17" name="Graphic 16" descr="Badge Tick1 with solid fill">
          <a:extLst>
            <a:ext uri="{FF2B5EF4-FFF2-40B4-BE49-F238E27FC236}">
              <a16:creationId xmlns:a16="http://schemas.microsoft.com/office/drawing/2014/main" id="{18936F09-C3ED-4F04-925E-70CF05E8470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033524"/>
          <a:ext cx="228391" cy="226102"/>
        </a:xfrm>
        <a:prstGeom prst="rect">
          <a:avLst/>
        </a:prstGeom>
      </xdr:spPr>
    </xdr:pic>
    <xdr:clientData/>
  </xdr:oneCellAnchor>
  <xdr:oneCellAnchor>
    <xdr:from>
      <xdr:col>11</xdr:col>
      <xdr:colOff>191750</xdr:colOff>
      <xdr:row>4</xdr:row>
      <xdr:rowOff>210627</xdr:rowOff>
    </xdr:from>
    <xdr:ext cx="228391" cy="226102"/>
    <xdr:pic>
      <xdr:nvPicPr>
        <xdr:cNvPr id="18" name="Graphic 17" descr="Badge Tick1 with solid fill">
          <a:extLst>
            <a:ext uri="{FF2B5EF4-FFF2-40B4-BE49-F238E27FC236}">
              <a16:creationId xmlns:a16="http://schemas.microsoft.com/office/drawing/2014/main" id="{8C088B3B-B6A1-4650-84C6-D9B568A679E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4250" y="1039302"/>
          <a:ext cx="228391" cy="226102"/>
        </a:xfrm>
        <a:prstGeom prst="rect">
          <a:avLst/>
        </a:prstGeom>
      </xdr:spPr>
    </xdr:pic>
    <xdr:clientData/>
  </xdr:oneCellAnchor>
  <xdr:oneCellAnchor>
    <xdr:from>
      <xdr:col>9</xdr:col>
      <xdr:colOff>817172</xdr:colOff>
      <xdr:row>7</xdr:row>
      <xdr:rowOff>216663</xdr:rowOff>
    </xdr:from>
    <xdr:ext cx="228391" cy="226102"/>
    <xdr:pic>
      <xdr:nvPicPr>
        <xdr:cNvPr id="19" name="Graphic 18" descr="Badge Tick1 with solid fill">
          <a:extLst>
            <a:ext uri="{FF2B5EF4-FFF2-40B4-BE49-F238E27FC236}">
              <a16:creationId xmlns:a16="http://schemas.microsoft.com/office/drawing/2014/main" id="{19E54E70-75A5-4397-A0DA-7B82EE89565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664463"/>
          <a:ext cx="228391" cy="226102"/>
        </a:xfrm>
        <a:prstGeom prst="rect">
          <a:avLst/>
        </a:prstGeom>
      </xdr:spPr>
    </xdr:pic>
    <xdr:clientData/>
  </xdr:oneCellAnchor>
  <xdr:oneCellAnchor>
    <xdr:from>
      <xdr:col>10</xdr:col>
      <xdr:colOff>190292</xdr:colOff>
      <xdr:row>7</xdr:row>
      <xdr:rowOff>214374</xdr:rowOff>
    </xdr:from>
    <xdr:ext cx="228391" cy="226102"/>
    <xdr:pic>
      <xdr:nvPicPr>
        <xdr:cNvPr id="20" name="Graphic 19" descr="Badge Tick1 with solid fill">
          <a:extLst>
            <a:ext uri="{FF2B5EF4-FFF2-40B4-BE49-F238E27FC236}">
              <a16:creationId xmlns:a16="http://schemas.microsoft.com/office/drawing/2014/main" id="{E3CCDF42-9A8C-48E6-93D0-D71B26E10B5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662174"/>
          <a:ext cx="228391" cy="226102"/>
        </a:xfrm>
        <a:prstGeom prst="rect">
          <a:avLst/>
        </a:prstGeom>
      </xdr:spPr>
    </xdr:pic>
    <xdr:clientData/>
  </xdr:oneCellAnchor>
  <xdr:oneCellAnchor>
    <xdr:from>
      <xdr:col>9</xdr:col>
      <xdr:colOff>817172</xdr:colOff>
      <xdr:row>10</xdr:row>
      <xdr:rowOff>216663</xdr:rowOff>
    </xdr:from>
    <xdr:ext cx="228391" cy="226102"/>
    <xdr:pic>
      <xdr:nvPicPr>
        <xdr:cNvPr id="21" name="Graphic 20" descr="Badge Tick1 with solid fill">
          <a:extLst>
            <a:ext uri="{FF2B5EF4-FFF2-40B4-BE49-F238E27FC236}">
              <a16:creationId xmlns:a16="http://schemas.microsoft.com/office/drawing/2014/main" id="{30FE8AF0-443B-48C0-B0A7-85E3BBC9A2F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2293113"/>
          <a:ext cx="228391" cy="226102"/>
        </a:xfrm>
        <a:prstGeom prst="rect">
          <a:avLst/>
        </a:prstGeom>
      </xdr:spPr>
    </xdr:pic>
    <xdr:clientData/>
  </xdr:oneCellAnchor>
  <xdr:oneCellAnchor>
    <xdr:from>
      <xdr:col>3</xdr:col>
      <xdr:colOff>817172</xdr:colOff>
      <xdr:row>10</xdr:row>
      <xdr:rowOff>208196</xdr:rowOff>
    </xdr:from>
    <xdr:ext cx="228391" cy="226102"/>
    <xdr:pic>
      <xdr:nvPicPr>
        <xdr:cNvPr id="22" name="Graphic 21" descr="Badge Tick1 with solid fill">
          <a:extLst>
            <a:ext uri="{FF2B5EF4-FFF2-40B4-BE49-F238E27FC236}">
              <a16:creationId xmlns:a16="http://schemas.microsoft.com/office/drawing/2014/main" id="{C4E7BFE7-CFB2-44ED-B00C-D2DB156A296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4171"/>
          <a:ext cx="228391" cy="226102"/>
        </a:xfrm>
        <a:prstGeom prst="rect">
          <a:avLst/>
        </a:prstGeom>
      </xdr:spPr>
    </xdr:pic>
    <xdr:clientData/>
  </xdr:oneCellAnchor>
  <xdr:twoCellAnchor>
    <xdr:from>
      <xdr:col>16</xdr:col>
      <xdr:colOff>67735</xdr:colOff>
      <xdr:row>18</xdr:row>
      <xdr:rowOff>12701</xdr:rowOff>
    </xdr:from>
    <xdr:to>
      <xdr:col>16</xdr:col>
      <xdr:colOff>965201</xdr:colOff>
      <xdr:row>22</xdr:row>
      <xdr:rowOff>59266</xdr:rowOff>
    </xdr:to>
    <xdr:graphicFrame macro="">
      <xdr:nvGraphicFramePr>
        <xdr:cNvPr id="23" name="Chart 22">
          <a:extLst>
            <a:ext uri="{FF2B5EF4-FFF2-40B4-BE49-F238E27FC236}">
              <a16:creationId xmlns:a16="http://schemas.microsoft.com/office/drawing/2014/main" id="{63FE6781-31DD-4696-B732-E64E6AE783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18</xdr:row>
      <xdr:rowOff>0</xdr:rowOff>
    </xdr:from>
    <xdr:to>
      <xdr:col>17</xdr:col>
      <xdr:colOff>897466</xdr:colOff>
      <xdr:row>22</xdr:row>
      <xdr:rowOff>46565</xdr:rowOff>
    </xdr:to>
    <xdr:graphicFrame macro="">
      <xdr:nvGraphicFramePr>
        <xdr:cNvPr id="24" name="Chart 23">
          <a:extLst>
            <a:ext uri="{FF2B5EF4-FFF2-40B4-BE49-F238E27FC236}">
              <a16:creationId xmlns:a16="http://schemas.microsoft.com/office/drawing/2014/main" id="{F97FFA00-A1F4-4EE9-98E1-0CC9405FF2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18</xdr:row>
      <xdr:rowOff>0</xdr:rowOff>
    </xdr:from>
    <xdr:to>
      <xdr:col>18</xdr:col>
      <xdr:colOff>897466</xdr:colOff>
      <xdr:row>22</xdr:row>
      <xdr:rowOff>46565</xdr:rowOff>
    </xdr:to>
    <xdr:graphicFrame macro="">
      <xdr:nvGraphicFramePr>
        <xdr:cNvPr id="25" name="Chart 24">
          <a:extLst>
            <a:ext uri="{FF2B5EF4-FFF2-40B4-BE49-F238E27FC236}">
              <a16:creationId xmlns:a16="http://schemas.microsoft.com/office/drawing/2014/main" id="{57F36992-556B-4644-86D0-752D7FDA3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18</xdr:row>
      <xdr:rowOff>0</xdr:rowOff>
    </xdr:from>
    <xdr:to>
      <xdr:col>19</xdr:col>
      <xdr:colOff>897466</xdr:colOff>
      <xdr:row>22</xdr:row>
      <xdr:rowOff>46565</xdr:rowOff>
    </xdr:to>
    <xdr:graphicFrame macro="">
      <xdr:nvGraphicFramePr>
        <xdr:cNvPr id="26" name="Chart 25">
          <a:extLst>
            <a:ext uri="{FF2B5EF4-FFF2-40B4-BE49-F238E27FC236}">
              <a16:creationId xmlns:a16="http://schemas.microsoft.com/office/drawing/2014/main" id="{3804A24E-B854-4305-8A85-7E6E4C0124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67735</xdr:colOff>
      <xdr:row>27</xdr:row>
      <xdr:rowOff>12701</xdr:rowOff>
    </xdr:from>
    <xdr:to>
      <xdr:col>16</xdr:col>
      <xdr:colOff>965201</xdr:colOff>
      <xdr:row>31</xdr:row>
      <xdr:rowOff>59266</xdr:rowOff>
    </xdr:to>
    <xdr:graphicFrame macro="">
      <xdr:nvGraphicFramePr>
        <xdr:cNvPr id="27" name="Chart 26">
          <a:extLst>
            <a:ext uri="{FF2B5EF4-FFF2-40B4-BE49-F238E27FC236}">
              <a16:creationId xmlns:a16="http://schemas.microsoft.com/office/drawing/2014/main" id="{3B47354E-3611-4F8B-BB3D-38CBD7A2E0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27</xdr:row>
      <xdr:rowOff>0</xdr:rowOff>
    </xdr:from>
    <xdr:to>
      <xdr:col>17</xdr:col>
      <xdr:colOff>897466</xdr:colOff>
      <xdr:row>31</xdr:row>
      <xdr:rowOff>46565</xdr:rowOff>
    </xdr:to>
    <xdr:graphicFrame macro="">
      <xdr:nvGraphicFramePr>
        <xdr:cNvPr id="28" name="Chart 27">
          <a:extLst>
            <a:ext uri="{FF2B5EF4-FFF2-40B4-BE49-F238E27FC236}">
              <a16:creationId xmlns:a16="http://schemas.microsoft.com/office/drawing/2014/main" id="{18C8CF78-A168-4639-B3F5-39B7A340B1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27</xdr:row>
      <xdr:rowOff>0</xdr:rowOff>
    </xdr:from>
    <xdr:to>
      <xdr:col>18</xdr:col>
      <xdr:colOff>897466</xdr:colOff>
      <xdr:row>31</xdr:row>
      <xdr:rowOff>46565</xdr:rowOff>
    </xdr:to>
    <xdr:graphicFrame macro="">
      <xdr:nvGraphicFramePr>
        <xdr:cNvPr id="29" name="Chart 28">
          <a:extLst>
            <a:ext uri="{FF2B5EF4-FFF2-40B4-BE49-F238E27FC236}">
              <a16:creationId xmlns:a16="http://schemas.microsoft.com/office/drawing/2014/main" id="{88666B61-2B57-419F-9E32-EBB35D5603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19</xdr:col>
      <xdr:colOff>0</xdr:colOff>
      <xdr:row>27</xdr:row>
      <xdr:rowOff>0</xdr:rowOff>
    </xdr:from>
    <xdr:to>
      <xdr:col>19</xdr:col>
      <xdr:colOff>897466</xdr:colOff>
      <xdr:row>31</xdr:row>
      <xdr:rowOff>46565</xdr:rowOff>
    </xdr:to>
    <xdr:graphicFrame macro="">
      <xdr:nvGraphicFramePr>
        <xdr:cNvPr id="30" name="Chart 29">
          <a:extLst>
            <a:ext uri="{FF2B5EF4-FFF2-40B4-BE49-F238E27FC236}">
              <a16:creationId xmlns:a16="http://schemas.microsoft.com/office/drawing/2014/main" id="{C66DCE16-B41C-4272-BAB0-F6E685472C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xdr:col>
      <xdr:colOff>743806</xdr:colOff>
      <xdr:row>27</xdr:row>
      <xdr:rowOff>69379</xdr:rowOff>
    </xdr:from>
    <xdr:to>
      <xdr:col>2</xdr:col>
      <xdr:colOff>91252</xdr:colOff>
      <xdr:row>30</xdr:row>
      <xdr:rowOff>35779</xdr:rowOff>
    </xdr:to>
    <xdr:pic>
      <xdr:nvPicPr>
        <xdr:cNvPr id="31" name="table">
          <a:extLst>
            <a:ext uri="{FF2B5EF4-FFF2-40B4-BE49-F238E27FC236}">
              <a16:creationId xmlns:a16="http://schemas.microsoft.com/office/drawing/2014/main" id="{FD1DE3F1-9E48-4A6F-8711-463E350E972F}"/>
            </a:ext>
          </a:extLst>
        </xdr:cNvPr>
        <xdr:cNvPicPr>
          <a:picLocks noChangeAspect="1"/>
        </xdr:cNvPicPr>
      </xdr:nvPicPr>
      <xdr:blipFill>
        <a:blip xmlns:r="http://schemas.openxmlformats.org/officeDocument/2006/relationships" r:embed="rId13"/>
        <a:stretch>
          <a:fillRect/>
        </a:stretch>
      </xdr:blipFill>
      <xdr:spPr>
        <a:xfrm>
          <a:off x="1582006" y="5584354"/>
          <a:ext cx="185646" cy="566475"/>
        </a:xfrm>
        <a:prstGeom prst="rect">
          <a:avLst/>
        </a:prstGeom>
      </xdr:spPr>
    </xdr:pic>
    <xdr:clientData/>
  </xdr:twoCellAnchor>
  <xdr:twoCellAnchor editAs="oneCell">
    <xdr:from>
      <xdr:col>2</xdr:col>
      <xdr:colOff>111370</xdr:colOff>
      <xdr:row>27</xdr:row>
      <xdr:rowOff>69379</xdr:rowOff>
    </xdr:from>
    <xdr:to>
      <xdr:col>3</xdr:col>
      <xdr:colOff>74766</xdr:colOff>
      <xdr:row>30</xdr:row>
      <xdr:rowOff>35779</xdr:rowOff>
    </xdr:to>
    <xdr:pic>
      <xdr:nvPicPr>
        <xdr:cNvPr id="32" name="table">
          <a:extLst>
            <a:ext uri="{FF2B5EF4-FFF2-40B4-BE49-F238E27FC236}">
              <a16:creationId xmlns:a16="http://schemas.microsoft.com/office/drawing/2014/main" id="{15D9E59A-4FD6-461A-A09E-AD66490B7D77}"/>
            </a:ext>
          </a:extLst>
        </xdr:cNvPr>
        <xdr:cNvPicPr>
          <a:picLocks noChangeAspect="1"/>
        </xdr:cNvPicPr>
      </xdr:nvPicPr>
      <xdr:blipFill>
        <a:blip xmlns:r="http://schemas.openxmlformats.org/officeDocument/2006/relationships" r:embed="rId14"/>
        <a:stretch>
          <a:fillRect/>
        </a:stretch>
      </xdr:blipFill>
      <xdr:spPr>
        <a:xfrm>
          <a:off x="1787770" y="5584354"/>
          <a:ext cx="182471" cy="566475"/>
        </a:xfrm>
        <a:prstGeom prst="rect">
          <a:avLst/>
        </a:prstGeom>
      </xdr:spPr>
    </xdr:pic>
    <xdr:clientData/>
  </xdr:twoCellAnchor>
  <xdr:twoCellAnchor editAs="oneCell">
    <xdr:from>
      <xdr:col>3</xdr:col>
      <xdr:colOff>94884</xdr:colOff>
      <xdr:row>27</xdr:row>
      <xdr:rowOff>69379</xdr:rowOff>
    </xdr:from>
    <xdr:to>
      <xdr:col>3</xdr:col>
      <xdr:colOff>280530</xdr:colOff>
      <xdr:row>30</xdr:row>
      <xdr:rowOff>35779</xdr:rowOff>
    </xdr:to>
    <xdr:pic>
      <xdr:nvPicPr>
        <xdr:cNvPr id="33" name="table">
          <a:extLst>
            <a:ext uri="{FF2B5EF4-FFF2-40B4-BE49-F238E27FC236}">
              <a16:creationId xmlns:a16="http://schemas.microsoft.com/office/drawing/2014/main" id="{444857C6-6823-471B-880C-F889B8F5FA4E}"/>
            </a:ext>
          </a:extLst>
        </xdr:cNvPr>
        <xdr:cNvPicPr>
          <a:picLocks noChangeAspect="1"/>
        </xdr:cNvPicPr>
      </xdr:nvPicPr>
      <xdr:blipFill>
        <a:blip xmlns:r="http://schemas.openxmlformats.org/officeDocument/2006/relationships" r:embed="rId15"/>
        <a:stretch>
          <a:fillRect/>
        </a:stretch>
      </xdr:blipFill>
      <xdr:spPr>
        <a:xfrm>
          <a:off x="1990359" y="5584354"/>
          <a:ext cx="185646" cy="566475"/>
        </a:xfrm>
        <a:prstGeom prst="rect">
          <a:avLst/>
        </a:prstGeom>
      </xdr:spPr>
    </xdr:pic>
    <xdr:clientData/>
  </xdr:twoCellAnchor>
  <xdr:twoCellAnchor>
    <xdr:from>
      <xdr:col>1</xdr:col>
      <xdr:colOff>768537</xdr:colOff>
      <xdr:row>30</xdr:row>
      <xdr:rowOff>55063</xdr:rowOff>
    </xdr:from>
    <xdr:to>
      <xdr:col>2</xdr:col>
      <xdr:colOff>64322</xdr:colOff>
      <xdr:row>30</xdr:row>
      <xdr:rowOff>193562</xdr:rowOff>
    </xdr:to>
    <xdr:sp macro="" textlink="">
      <xdr:nvSpPr>
        <xdr:cNvPr id="34" name="TextBox 59">
          <a:extLst>
            <a:ext uri="{FF2B5EF4-FFF2-40B4-BE49-F238E27FC236}">
              <a16:creationId xmlns:a16="http://schemas.microsoft.com/office/drawing/2014/main" id="{7B759714-58FF-480B-8A55-86F0B83A5464}"/>
            </a:ext>
          </a:extLst>
        </xdr:cNvPr>
        <xdr:cNvSpPr txBox="1"/>
      </xdr:nvSpPr>
      <xdr:spPr>
        <a:xfrm>
          <a:off x="1606737" y="6170113"/>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133491</xdr:colOff>
      <xdr:row>30</xdr:row>
      <xdr:rowOff>55063</xdr:rowOff>
    </xdr:from>
    <xdr:to>
      <xdr:col>3</xdr:col>
      <xdr:colOff>65590</xdr:colOff>
      <xdr:row>30</xdr:row>
      <xdr:rowOff>193562</xdr:rowOff>
    </xdr:to>
    <xdr:sp macro="" textlink="">
      <xdr:nvSpPr>
        <xdr:cNvPr id="35" name="TextBox 60">
          <a:extLst>
            <a:ext uri="{FF2B5EF4-FFF2-40B4-BE49-F238E27FC236}">
              <a16:creationId xmlns:a16="http://schemas.microsoft.com/office/drawing/2014/main" id="{FE22DEFD-1730-48B0-A6AC-788A4A272542}"/>
            </a:ext>
          </a:extLst>
        </xdr:cNvPr>
        <xdr:cNvSpPr txBox="1"/>
      </xdr:nvSpPr>
      <xdr:spPr>
        <a:xfrm>
          <a:off x="1809891" y="6170113"/>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96655</xdr:colOff>
      <xdr:row>30</xdr:row>
      <xdr:rowOff>55063</xdr:rowOff>
    </xdr:from>
    <xdr:to>
      <xdr:col>3</xdr:col>
      <xdr:colOff>271415</xdr:colOff>
      <xdr:row>30</xdr:row>
      <xdr:rowOff>193562</xdr:rowOff>
    </xdr:to>
    <xdr:sp macro="" textlink="">
      <xdr:nvSpPr>
        <xdr:cNvPr id="36" name="TextBox 61">
          <a:extLst>
            <a:ext uri="{FF2B5EF4-FFF2-40B4-BE49-F238E27FC236}">
              <a16:creationId xmlns:a16="http://schemas.microsoft.com/office/drawing/2014/main" id="{27A66F93-8DEB-4117-A4EE-2C15A331EFAE}"/>
            </a:ext>
          </a:extLst>
        </xdr:cNvPr>
        <xdr:cNvSpPr txBox="1"/>
      </xdr:nvSpPr>
      <xdr:spPr>
        <a:xfrm>
          <a:off x="1992130" y="6170113"/>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297717</xdr:colOff>
      <xdr:row>30</xdr:row>
      <xdr:rowOff>55063</xdr:rowOff>
    </xdr:from>
    <xdr:to>
      <xdr:col>3</xdr:col>
      <xdr:colOff>483362</xdr:colOff>
      <xdr:row>30</xdr:row>
      <xdr:rowOff>193562</xdr:rowOff>
    </xdr:to>
    <xdr:sp macro="" textlink="">
      <xdr:nvSpPr>
        <xdr:cNvPr id="37" name="TextBox 62">
          <a:extLst>
            <a:ext uri="{FF2B5EF4-FFF2-40B4-BE49-F238E27FC236}">
              <a16:creationId xmlns:a16="http://schemas.microsoft.com/office/drawing/2014/main" id="{9663AAA1-41A0-4800-8121-0274FCB79AE8}"/>
            </a:ext>
          </a:extLst>
        </xdr:cNvPr>
        <xdr:cNvSpPr txBox="1"/>
      </xdr:nvSpPr>
      <xdr:spPr>
        <a:xfrm>
          <a:off x="2193192" y="6170113"/>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300647</xdr:colOff>
      <xdr:row>27</xdr:row>
      <xdr:rowOff>69379</xdr:rowOff>
    </xdr:from>
    <xdr:to>
      <xdr:col>3</xdr:col>
      <xdr:colOff>486293</xdr:colOff>
      <xdr:row>30</xdr:row>
      <xdr:rowOff>35779</xdr:rowOff>
    </xdr:to>
    <xdr:pic>
      <xdr:nvPicPr>
        <xdr:cNvPr id="38" name="table">
          <a:extLst>
            <a:ext uri="{FF2B5EF4-FFF2-40B4-BE49-F238E27FC236}">
              <a16:creationId xmlns:a16="http://schemas.microsoft.com/office/drawing/2014/main" id="{58F5985E-507F-405B-909C-685AEAFBA134}"/>
            </a:ext>
          </a:extLst>
        </xdr:cNvPr>
        <xdr:cNvPicPr>
          <a:picLocks noChangeAspect="1"/>
        </xdr:cNvPicPr>
      </xdr:nvPicPr>
      <xdr:blipFill>
        <a:blip xmlns:r="http://schemas.openxmlformats.org/officeDocument/2006/relationships" r:embed="rId16"/>
        <a:stretch>
          <a:fillRect/>
        </a:stretch>
      </xdr:blipFill>
      <xdr:spPr>
        <a:xfrm>
          <a:off x="2196122" y="5584354"/>
          <a:ext cx="185646" cy="566475"/>
        </a:xfrm>
        <a:prstGeom prst="rect">
          <a:avLst/>
        </a:prstGeom>
      </xdr:spPr>
    </xdr:pic>
    <xdr:clientData/>
  </xdr:twoCellAnchor>
  <xdr:twoCellAnchor editAs="oneCell">
    <xdr:from>
      <xdr:col>1</xdr:col>
      <xdr:colOff>758188</xdr:colOff>
      <xdr:row>32</xdr:row>
      <xdr:rowOff>50950</xdr:rowOff>
    </xdr:from>
    <xdr:to>
      <xdr:col>2</xdr:col>
      <xdr:colOff>105634</xdr:colOff>
      <xdr:row>35</xdr:row>
      <xdr:rowOff>17350</xdr:rowOff>
    </xdr:to>
    <xdr:pic>
      <xdr:nvPicPr>
        <xdr:cNvPr id="39" name="table">
          <a:extLst>
            <a:ext uri="{FF2B5EF4-FFF2-40B4-BE49-F238E27FC236}">
              <a16:creationId xmlns:a16="http://schemas.microsoft.com/office/drawing/2014/main" id="{C5271F84-E3C8-4F01-A713-0DB50019B46C}"/>
            </a:ext>
          </a:extLst>
        </xdr:cNvPr>
        <xdr:cNvPicPr>
          <a:picLocks noChangeAspect="1"/>
        </xdr:cNvPicPr>
      </xdr:nvPicPr>
      <xdr:blipFill>
        <a:blip xmlns:r="http://schemas.openxmlformats.org/officeDocument/2006/relationships" r:embed="rId17"/>
        <a:stretch>
          <a:fillRect/>
        </a:stretch>
      </xdr:blipFill>
      <xdr:spPr>
        <a:xfrm>
          <a:off x="1596388" y="6480325"/>
          <a:ext cx="185646" cy="566475"/>
        </a:xfrm>
        <a:prstGeom prst="rect">
          <a:avLst/>
        </a:prstGeom>
      </xdr:spPr>
    </xdr:pic>
    <xdr:clientData/>
  </xdr:twoCellAnchor>
  <xdr:twoCellAnchor editAs="oneCell">
    <xdr:from>
      <xdr:col>2</xdr:col>
      <xdr:colOff>125752</xdr:colOff>
      <xdr:row>32</xdr:row>
      <xdr:rowOff>50950</xdr:rowOff>
    </xdr:from>
    <xdr:to>
      <xdr:col>3</xdr:col>
      <xdr:colOff>89148</xdr:colOff>
      <xdr:row>35</xdr:row>
      <xdr:rowOff>17350</xdr:rowOff>
    </xdr:to>
    <xdr:pic>
      <xdr:nvPicPr>
        <xdr:cNvPr id="40" name="table">
          <a:extLst>
            <a:ext uri="{FF2B5EF4-FFF2-40B4-BE49-F238E27FC236}">
              <a16:creationId xmlns:a16="http://schemas.microsoft.com/office/drawing/2014/main" id="{0B76CCF7-73B7-45AF-BF75-177664EB4866}"/>
            </a:ext>
          </a:extLst>
        </xdr:cNvPr>
        <xdr:cNvPicPr>
          <a:picLocks noChangeAspect="1"/>
        </xdr:cNvPicPr>
      </xdr:nvPicPr>
      <xdr:blipFill>
        <a:blip xmlns:r="http://schemas.openxmlformats.org/officeDocument/2006/relationships" r:embed="rId18"/>
        <a:stretch>
          <a:fillRect/>
        </a:stretch>
      </xdr:blipFill>
      <xdr:spPr>
        <a:xfrm>
          <a:off x="1802152" y="6480325"/>
          <a:ext cx="182471" cy="566475"/>
        </a:xfrm>
        <a:prstGeom prst="rect">
          <a:avLst/>
        </a:prstGeom>
      </xdr:spPr>
    </xdr:pic>
    <xdr:clientData/>
  </xdr:twoCellAnchor>
  <xdr:twoCellAnchor editAs="oneCell">
    <xdr:from>
      <xdr:col>3</xdr:col>
      <xdr:colOff>109266</xdr:colOff>
      <xdr:row>32</xdr:row>
      <xdr:rowOff>50950</xdr:rowOff>
    </xdr:from>
    <xdr:to>
      <xdr:col>3</xdr:col>
      <xdr:colOff>294912</xdr:colOff>
      <xdr:row>35</xdr:row>
      <xdr:rowOff>17350</xdr:rowOff>
    </xdr:to>
    <xdr:pic>
      <xdr:nvPicPr>
        <xdr:cNvPr id="41" name="table">
          <a:extLst>
            <a:ext uri="{FF2B5EF4-FFF2-40B4-BE49-F238E27FC236}">
              <a16:creationId xmlns:a16="http://schemas.microsoft.com/office/drawing/2014/main" id="{FDC8956A-5312-4DCB-B0E4-01A4ED0B070C}"/>
            </a:ext>
          </a:extLst>
        </xdr:cNvPr>
        <xdr:cNvPicPr>
          <a:picLocks noChangeAspect="1"/>
        </xdr:cNvPicPr>
      </xdr:nvPicPr>
      <xdr:blipFill>
        <a:blip xmlns:r="http://schemas.openxmlformats.org/officeDocument/2006/relationships" r:embed="rId19"/>
        <a:stretch>
          <a:fillRect/>
        </a:stretch>
      </xdr:blipFill>
      <xdr:spPr>
        <a:xfrm>
          <a:off x="2004741" y="6480325"/>
          <a:ext cx="185646" cy="566475"/>
        </a:xfrm>
        <a:prstGeom prst="rect">
          <a:avLst/>
        </a:prstGeom>
      </xdr:spPr>
    </xdr:pic>
    <xdr:clientData/>
  </xdr:twoCellAnchor>
  <xdr:twoCellAnchor>
    <xdr:from>
      <xdr:col>1</xdr:col>
      <xdr:colOff>782919</xdr:colOff>
      <xdr:row>35</xdr:row>
      <xdr:rowOff>36634</xdr:rowOff>
    </xdr:from>
    <xdr:to>
      <xdr:col>2</xdr:col>
      <xdr:colOff>78704</xdr:colOff>
      <xdr:row>35</xdr:row>
      <xdr:rowOff>175133</xdr:rowOff>
    </xdr:to>
    <xdr:sp macro="" textlink="">
      <xdr:nvSpPr>
        <xdr:cNvPr id="42" name="TextBox 67">
          <a:extLst>
            <a:ext uri="{FF2B5EF4-FFF2-40B4-BE49-F238E27FC236}">
              <a16:creationId xmlns:a16="http://schemas.microsoft.com/office/drawing/2014/main" id="{F75E7BE3-D11F-4B90-A7B1-DB62559AC471}"/>
            </a:ext>
          </a:extLst>
        </xdr:cNvPr>
        <xdr:cNvSpPr txBox="1"/>
      </xdr:nvSpPr>
      <xdr:spPr>
        <a:xfrm>
          <a:off x="1621119" y="7066084"/>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147873</xdr:colOff>
      <xdr:row>35</xdr:row>
      <xdr:rowOff>36634</xdr:rowOff>
    </xdr:from>
    <xdr:to>
      <xdr:col>3</xdr:col>
      <xdr:colOff>79972</xdr:colOff>
      <xdr:row>35</xdr:row>
      <xdr:rowOff>175133</xdr:rowOff>
    </xdr:to>
    <xdr:sp macro="" textlink="">
      <xdr:nvSpPr>
        <xdr:cNvPr id="43" name="TextBox 68">
          <a:extLst>
            <a:ext uri="{FF2B5EF4-FFF2-40B4-BE49-F238E27FC236}">
              <a16:creationId xmlns:a16="http://schemas.microsoft.com/office/drawing/2014/main" id="{8CE8840F-4FA6-4061-A113-E8ABBF67F596}"/>
            </a:ext>
          </a:extLst>
        </xdr:cNvPr>
        <xdr:cNvSpPr txBox="1"/>
      </xdr:nvSpPr>
      <xdr:spPr>
        <a:xfrm>
          <a:off x="1824273" y="7066084"/>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111037</xdr:colOff>
      <xdr:row>35</xdr:row>
      <xdr:rowOff>36634</xdr:rowOff>
    </xdr:from>
    <xdr:to>
      <xdr:col>3</xdr:col>
      <xdr:colOff>285797</xdr:colOff>
      <xdr:row>35</xdr:row>
      <xdr:rowOff>175133</xdr:rowOff>
    </xdr:to>
    <xdr:sp macro="" textlink="">
      <xdr:nvSpPr>
        <xdr:cNvPr id="44" name="TextBox 69">
          <a:extLst>
            <a:ext uri="{FF2B5EF4-FFF2-40B4-BE49-F238E27FC236}">
              <a16:creationId xmlns:a16="http://schemas.microsoft.com/office/drawing/2014/main" id="{507C500C-D470-4469-B690-7F723A40F35E}"/>
            </a:ext>
          </a:extLst>
        </xdr:cNvPr>
        <xdr:cNvSpPr txBox="1"/>
      </xdr:nvSpPr>
      <xdr:spPr>
        <a:xfrm>
          <a:off x="2006512" y="7066084"/>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312099</xdr:colOff>
      <xdr:row>35</xdr:row>
      <xdr:rowOff>36634</xdr:rowOff>
    </xdr:from>
    <xdr:to>
      <xdr:col>3</xdr:col>
      <xdr:colOff>497744</xdr:colOff>
      <xdr:row>35</xdr:row>
      <xdr:rowOff>175133</xdr:rowOff>
    </xdr:to>
    <xdr:sp macro="" textlink="">
      <xdr:nvSpPr>
        <xdr:cNvPr id="45" name="TextBox 70">
          <a:extLst>
            <a:ext uri="{FF2B5EF4-FFF2-40B4-BE49-F238E27FC236}">
              <a16:creationId xmlns:a16="http://schemas.microsoft.com/office/drawing/2014/main" id="{35A73E9D-FE4A-429E-B2F6-2D104640A967}"/>
            </a:ext>
          </a:extLst>
        </xdr:cNvPr>
        <xdr:cNvSpPr txBox="1"/>
      </xdr:nvSpPr>
      <xdr:spPr>
        <a:xfrm>
          <a:off x="2207574" y="7066084"/>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315029</xdr:colOff>
      <xdr:row>32</xdr:row>
      <xdr:rowOff>50950</xdr:rowOff>
    </xdr:from>
    <xdr:to>
      <xdr:col>3</xdr:col>
      <xdr:colOff>500675</xdr:colOff>
      <xdr:row>35</xdr:row>
      <xdr:rowOff>17350</xdr:rowOff>
    </xdr:to>
    <xdr:pic>
      <xdr:nvPicPr>
        <xdr:cNvPr id="46" name="table">
          <a:extLst>
            <a:ext uri="{FF2B5EF4-FFF2-40B4-BE49-F238E27FC236}">
              <a16:creationId xmlns:a16="http://schemas.microsoft.com/office/drawing/2014/main" id="{634BA592-331D-4258-BD72-9B1BF116FBE4}"/>
            </a:ext>
          </a:extLst>
        </xdr:cNvPr>
        <xdr:cNvPicPr>
          <a:picLocks noChangeAspect="1"/>
        </xdr:cNvPicPr>
      </xdr:nvPicPr>
      <xdr:blipFill>
        <a:blip xmlns:r="http://schemas.openxmlformats.org/officeDocument/2006/relationships" r:embed="rId20"/>
        <a:stretch>
          <a:fillRect/>
        </a:stretch>
      </xdr:blipFill>
      <xdr:spPr>
        <a:xfrm>
          <a:off x="2210504" y="6480325"/>
          <a:ext cx="185646" cy="566475"/>
        </a:xfrm>
        <a:prstGeom prst="rect">
          <a:avLst/>
        </a:prstGeom>
      </xdr:spPr>
    </xdr:pic>
    <xdr:clientData/>
  </xdr:twoCellAnchor>
  <xdr:twoCellAnchor>
    <xdr:from>
      <xdr:col>1</xdr:col>
      <xdr:colOff>0</xdr:colOff>
      <xdr:row>29</xdr:row>
      <xdr:rowOff>70263</xdr:rowOff>
    </xdr:from>
    <xdr:to>
      <xdr:col>1</xdr:col>
      <xdr:colOff>797013</xdr:colOff>
      <xdr:row>30</xdr:row>
      <xdr:rowOff>97895</xdr:rowOff>
    </xdr:to>
    <xdr:sp macro="" textlink="">
      <xdr:nvSpPr>
        <xdr:cNvPr id="47" name="TextBox 80">
          <a:extLst>
            <a:ext uri="{FF2B5EF4-FFF2-40B4-BE49-F238E27FC236}">
              <a16:creationId xmlns:a16="http://schemas.microsoft.com/office/drawing/2014/main" id="{0F5725A7-BDBB-468D-9D64-EB1899EFF5CF}"/>
            </a:ext>
          </a:extLst>
        </xdr:cNvPr>
        <xdr:cNvSpPr txBox="1"/>
      </xdr:nvSpPr>
      <xdr:spPr>
        <a:xfrm>
          <a:off x="838200" y="5985288"/>
          <a:ext cx="79701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Not initiated</a:t>
          </a:r>
          <a:endParaRPr lang="en-US" sz="900"/>
        </a:p>
      </xdr:txBody>
    </xdr:sp>
    <xdr:clientData/>
  </xdr:twoCellAnchor>
  <xdr:twoCellAnchor>
    <xdr:from>
      <xdr:col>1</xdr:col>
      <xdr:colOff>0</xdr:colOff>
      <xdr:row>28</xdr:row>
      <xdr:rowOff>107988</xdr:rowOff>
    </xdr:from>
    <xdr:to>
      <xdr:col>1</xdr:col>
      <xdr:colOff>593432</xdr:colOff>
      <xdr:row>29</xdr:row>
      <xdr:rowOff>135620</xdr:rowOff>
    </xdr:to>
    <xdr:sp macro="" textlink="">
      <xdr:nvSpPr>
        <xdr:cNvPr id="48" name="TextBox 81">
          <a:extLst>
            <a:ext uri="{FF2B5EF4-FFF2-40B4-BE49-F238E27FC236}">
              <a16:creationId xmlns:a16="http://schemas.microsoft.com/office/drawing/2014/main" id="{5F461EBE-07E2-41DB-95FE-CFB4FB7DD9BA}"/>
            </a:ext>
          </a:extLst>
        </xdr:cNvPr>
        <xdr:cNvSpPr txBox="1"/>
      </xdr:nvSpPr>
      <xdr:spPr>
        <a:xfrm>
          <a:off x="838200" y="5822988"/>
          <a:ext cx="593432"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Initiated</a:t>
          </a:r>
          <a:endParaRPr lang="en-US" sz="900"/>
        </a:p>
      </xdr:txBody>
    </xdr:sp>
    <xdr:clientData/>
  </xdr:twoCellAnchor>
  <xdr:twoCellAnchor>
    <xdr:from>
      <xdr:col>1</xdr:col>
      <xdr:colOff>0</xdr:colOff>
      <xdr:row>27</xdr:row>
      <xdr:rowOff>150475</xdr:rowOff>
    </xdr:from>
    <xdr:to>
      <xdr:col>1</xdr:col>
      <xdr:colOff>785793</xdr:colOff>
      <xdr:row>28</xdr:row>
      <xdr:rowOff>178107</xdr:rowOff>
    </xdr:to>
    <xdr:sp macro="" textlink="">
      <xdr:nvSpPr>
        <xdr:cNvPr id="49" name="TextBox 82">
          <a:extLst>
            <a:ext uri="{FF2B5EF4-FFF2-40B4-BE49-F238E27FC236}">
              <a16:creationId xmlns:a16="http://schemas.microsoft.com/office/drawing/2014/main" id="{7B7AB68D-A506-483B-B95C-F3819A29733C}"/>
            </a:ext>
          </a:extLst>
        </xdr:cNvPr>
        <xdr:cNvSpPr txBox="1"/>
      </xdr:nvSpPr>
      <xdr:spPr>
        <a:xfrm>
          <a:off x="838200" y="5665450"/>
          <a:ext cx="78579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Approaches</a:t>
          </a:r>
          <a:endParaRPr lang="en-US" sz="900"/>
        </a:p>
      </xdr:txBody>
    </xdr:sp>
    <xdr:clientData/>
  </xdr:twoCellAnchor>
  <xdr:twoCellAnchor>
    <xdr:from>
      <xdr:col>1</xdr:col>
      <xdr:colOff>0</xdr:colOff>
      <xdr:row>27</xdr:row>
      <xdr:rowOff>0</xdr:rowOff>
    </xdr:from>
    <xdr:to>
      <xdr:col>1</xdr:col>
      <xdr:colOff>490840</xdr:colOff>
      <xdr:row>28</xdr:row>
      <xdr:rowOff>27632</xdr:rowOff>
    </xdr:to>
    <xdr:sp macro="" textlink="">
      <xdr:nvSpPr>
        <xdr:cNvPr id="50" name="TextBox 83">
          <a:extLst>
            <a:ext uri="{FF2B5EF4-FFF2-40B4-BE49-F238E27FC236}">
              <a16:creationId xmlns:a16="http://schemas.microsoft.com/office/drawing/2014/main" id="{CD191307-6662-439B-A84C-259E8541D7AD}"/>
            </a:ext>
          </a:extLst>
        </xdr:cNvPr>
        <xdr:cNvSpPr txBox="1"/>
      </xdr:nvSpPr>
      <xdr:spPr>
        <a:xfrm>
          <a:off x="838200" y="5514975"/>
          <a:ext cx="490840"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Meets</a:t>
          </a:r>
          <a:endParaRPr lang="en-US" sz="9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2D771F1-E3A2-43EF-BA8D-3020AEA175BF}">
  <we:reference id="WA200009404" version="1.0.0.8" store="Omex" storeType="OMEX"/>
  <we:alternateReferences>
    <we:reference id="WA200009404" version="1.0.0.8" store="WA200009404" storeType="OMEX"/>
  </we:alternateReferences>
  <we:properties>
    <we:property name="Office.AutoShowTaskpaneWithDocument" value="true"/>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00"/>
  <sheetViews>
    <sheetView workbookViewId="0">
      <selection activeCell="I30" sqref="I30"/>
    </sheetView>
  </sheetViews>
  <sheetFormatPr defaultColWidth="11.25" defaultRowHeight="15" customHeight="1" x14ac:dyDescent="0.5"/>
  <cols>
    <col min="1" max="1" width="9.25" customWidth="1"/>
    <col min="2" max="2" width="20.875" customWidth="1"/>
    <col min="3" max="3" width="32.875" customWidth="1"/>
    <col min="4" max="4" width="18.625" customWidth="1"/>
    <col min="5" max="5" width="27.25" customWidth="1"/>
    <col min="6" max="6" width="25.25" customWidth="1"/>
    <col min="7" max="8" width="8.375" customWidth="1"/>
    <col min="9" max="9" width="10.25" customWidth="1"/>
    <col min="10" max="10" width="8.375" customWidth="1"/>
  </cols>
  <sheetData>
    <row r="1" spans="2:6" ht="15.75" customHeight="1" x14ac:dyDescent="0.5"/>
    <row r="2" spans="2:6" ht="15.75" customHeight="1" x14ac:dyDescent="0.5"/>
    <row r="3" spans="2:6" ht="15.75" customHeight="1" x14ac:dyDescent="0.5">
      <c r="B3" s="1" t="s">
        <v>0</v>
      </c>
      <c r="C3" s="2"/>
      <c r="E3" s="1" t="s">
        <v>1</v>
      </c>
      <c r="F3" s="2"/>
    </row>
    <row r="4" spans="2:6" ht="15.75" customHeight="1" x14ac:dyDescent="0.5">
      <c r="B4" s="3" t="s">
        <v>2</v>
      </c>
      <c r="C4" s="3" t="s">
        <v>3</v>
      </c>
      <c r="E4" s="3" t="s">
        <v>2</v>
      </c>
      <c r="F4" s="3" t="s">
        <v>3</v>
      </c>
    </row>
    <row r="5" spans="2:6" ht="15.75" customHeight="1" x14ac:dyDescent="0.5">
      <c r="B5" s="4" t="s">
        <v>4</v>
      </c>
      <c r="C5" s="5">
        <f>C15+C25</f>
        <v>10751880.029999999</v>
      </c>
      <c r="E5" s="4" t="s">
        <v>4</v>
      </c>
      <c r="F5" s="6">
        <f>SUM(F15+F25)</f>
        <v>0</v>
      </c>
    </row>
    <row r="6" spans="2:6" ht="15.75" customHeight="1" x14ac:dyDescent="0.5">
      <c r="B6" s="4" t="s">
        <v>5</v>
      </c>
      <c r="C6" s="5">
        <f t="shared" ref="C6:C7" si="0">SUM(C16+C26+C35)</f>
        <v>15312998.25612</v>
      </c>
      <c r="E6" s="4" t="s">
        <v>5</v>
      </c>
      <c r="F6" s="6">
        <f t="shared" ref="F6:F7" si="1">SUM(F16+F26+F35)</f>
        <v>0</v>
      </c>
    </row>
    <row r="7" spans="2:6" ht="15.75" customHeight="1" x14ac:dyDescent="0.5">
      <c r="B7" s="4" t="s">
        <v>6</v>
      </c>
      <c r="C7" s="5">
        <f t="shared" si="0"/>
        <v>15247967</v>
      </c>
      <c r="E7" s="4" t="s">
        <v>6</v>
      </c>
      <c r="F7" s="6">
        <f t="shared" si="1"/>
        <v>0</v>
      </c>
    </row>
    <row r="8" spans="2:6" ht="15.75" customHeight="1" x14ac:dyDescent="0.5">
      <c r="B8" s="4" t="s">
        <v>7</v>
      </c>
      <c r="C8" s="5">
        <f t="shared" ref="C8:C9" si="2">SUM(C18+C28)</f>
        <v>7000000</v>
      </c>
      <c r="E8" s="4" t="s">
        <v>7</v>
      </c>
      <c r="F8" s="6">
        <f>SUM(F18+F28)</f>
        <v>0</v>
      </c>
    </row>
    <row r="9" spans="2:6" ht="15.75" customHeight="1" x14ac:dyDescent="0.5">
      <c r="B9" s="4" t="s">
        <v>8</v>
      </c>
      <c r="C9" s="5">
        <f t="shared" si="2"/>
        <v>4000000</v>
      </c>
      <c r="E9" s="4" t="s">
        <v>8</v>
      </c>
      <c r="F9" s="6">
        <v>0</v>
      </c>
    </row>
    <row r="10" spans="2:6" ht="15.75" customHeight="1" x14ac:dyDescent="0.5">
      <c r="B10" s="3" t="s">
        <v>9</v>
      </c>
      <c r="C10" s="7">
        <f>SUM(C5:C9)</f>
        <v>52312845.286119998</v>
      </c>
      <c r="E10" s="4" t="s">
        <v>9</v>
      </c>
      <c r="F10" s="6">
        <f>SUM(F5:F9)</f>
        <v>0</v>
      </c>
    </row>
    <row r="11" spans="2:6" ht="15.75" customHeight="1" x14ac:dyDescent="0.5"/>
    <row r="12" spans="2:6" ht="15.75" customHeight="1" x14ac:dyDescent="0.5"/>
    <row r="13" spans="2:6" ht="15.75" customHeight="1" x14ac:dyDescent="0.5">
      <c r="B13" s="1" t="s">
        <v>10</v>
      </c>
      <c r="C13" s="2"/>
      <c r="E13" s="1" t="s">
        <v>11</v>
      </c>
      <c r="F13" s="2"/>
    </row>
    <row r="14" spans="2:6" ht="15.75" customHeight="1" x14ac:dyDescent="0.5">
      <c r="B14" s="3" t="s">
        <v>2</v>
      </c>
      <c r="C14" s="3" t="s">
        <v>3</v>
      </c>
      <c r="E14" s="3" t="s">
        <v>2</v>
      </c>
      <c r="F14" s="3" t="s">
        <v>3</v>
      </c>
    </row>
    <row r="15" spans="2:6" ht="15.75" customHeight="1" x14ac:dyDescent="0.5">
      <c r="B15" s="4" t="s">
        <v>4</v>
      </c>
      <c r="C15" s="5">
        <f>'Tab 2 Programme Portfolio'!B62</f>
        <v>10095662</v>
      </c>
      <c r="E15" s="4" t="s">
        <v>4</v>
      </c>
      <c r="F15" s="6"/>
    </row>
    <row r="16" spans="2:6" ht="15.75" customHeight="1" x14ac:dyDescent="0.5">
      <c r="B16" s="4" t="s">
        <v>5</v>
      </c>
      <c r="C16" s="5">
        <f>'Tab 2 Programme Portfolio'!B63</f>
        <v>14038318.9</v>
      </c>
      <c r="E16" s="4" t="s">
        <v>5</v>
      </c>
      <c r="F16" s="6">
        <f>'Tab 2 Programme Portfolio'!E63</f>
        <v>0</v>
      </c>
    </row>
    <row r="17" spans="2:9" ht="15.75" customHeight="1" x14ac:dyDescent="0.5">
      <c r="B17" s="4" t="s">
        <v>6</v>
      </c>
      <c r="C17" s="5">
        <f>'Tab 2 Programme Portfolio'!B64</f>
        <v>13360174.359999999</v>
      </c>
      <c r="E17" s="4" t="s">
        <v>6</v>
      </c>
      <c r="F17" s="6">
        <f>'Tab 2 Programme Portfolio'!E64</f>
        <v>0</v>
      </c>
    </row>
    <row r="18" spans="2:9" ht="15.75" customHeight="1" x14ac:dyDescent="0.5">
      <c r="B18" s="4" t="s">
        <v>7</v>
      </c>
      <c r="C18" s="5">
        <f>'Tab 2 Programme Portfolio'!K57</f>
        <v>7000000</v>
      </c>
      <c r="E18" s="4" t="s">
        <v>7</v>
      </c>
      <c r="F18" s="6">
        <f>'Tab 2 Programme Portfolio'!E65</f>
        <v>0</v>
      </c>
    </row>
    <row r="19" spans="2:9" ht="15.75" customHeight="1" x14ac:dyDescent="0.5">
      <c r="B19" s="4" t="s">
        <v>8</v>
      </c>
      <c r="C19" s="5">
        <f>'Tab 2 Programme Portfolio'!B66</f>
        <v>4000000</v>
      </c>
      <c r="E19" s="4" t="s">
        <v>8</v>
      </c>
      <c r="F19" s="6">
        <f>'Tab 2 Programme Portfolio'!E66</f>
        <v>0</v>
      </c>
    </row>
    <row r="20" spans="2:9" ht="15.75" customHeight="1" x14ac:dyDescent="0.5">
      <c r="B20" s="3" t="s">
        <v>9</v>
      </c>
      <c r="C20" s="7">
        <f>SUM(C15:C19)</f>
        <v>48494155.259999998</v>
      </c>
      <c r="E20" s="4" t="s">
        <v>9</v>
      </c>
      <c r="F20" s="6">
        <f>SUM(F15:F19)</f>
        <v>0</v>
      </c>
    </row>
    <row r="21" spans="2:9" ht="15.75" customHeight="1" x14ac:dyDescent="0.5"/>
    <row r="22" spans="2:9" ht="15.75" customHeight="1" x14ac:dyDescent="0.5"/>
    <row r="23" spans="2:9" ht="15.75" customHeight="1" x14ac:dyDescent="0.5">
      <c r="B23" s="1" t="s">
        <v>12</v>
      </c>
      <c r="C23" s="2"/>
      <c r="E23" s="1" t="s">
        <v>13</v>
      </c>
      <c r="F23" s="2"/>
    </row>
    <row r="24" spans="2:9" ht="15.75" customHeight="1" x14ac:dyDescent="0.5">
      <c r="B24" s="3" t="s">
        <v>2</v>
      </c>
      <c r="C24" s="3" t="s">
        <v>3</v>
      </c>
      <c r="E24" s="3" t="s">
        <v>2</v>
      </c>
      <c r="F24" s="3" t="s">
        <v>3</v>
      </c>
    </row>
    <row r="25" spans="2:9" ht="15.75" customHeight="1" x14ac:dyDescent="0.5">
      <c r="B25" s="4" t="s">
        <v>4</v>
      </c>
      <c r="C25" s="8">
        <f>0.065*C15</f>
        <v>656218.03</v>
      </c>
      <c r="E25" s="4" t="s">
        <v>4</v>
      </c>
      <c r="F25" s="6">
        <v>0</v>
      </c>
    </row>
    <row r="26" spans="2:9" ht="15.75" customHeight="1" x14ac:dyDescent="0.5">
      <c r="B26" s="4" t="s">
        <v>14</v>
      </c>
      <c r="C26" s="5">
        <f>0.08*C16</f>
        <v>1123065.5120000001</v>
      </c>
      <c r="E26" s="4" t="s">
        <v>14</v>
      </c>
      <c r="F26" s="6">
        <v>0</v>
      </c>
    </row>
    <row r="27" spans="2:9" ht="15.75" customHeight="1" x14ac:dyDescent="0.5">
      <c r="B27" s="4" t="s">
        <v>6</v>
      </c>
      <c r="C27" s="5">
        <v>1736822.67</v>
      </c>
      <c r="E27" s="4" t="s">
        <v>6</v>
      </c>
      <c r="F27" s="6">
        <v>0</v>
      </c>
    </row>
    <row r="28" spans="2:9" ht="15.75" customHeight="1" x14ac:dyDescent="0.5">
      <c r="B28" s="4" t="s">
        <v>7</v>
      </c>
      <c r="C28" s="6">
        <v>0</v>
      </c>
      <c r="E28" s="4" t="s">
        <v>7</v>
      </c>
      <c r="F28" s="6">
        <v>0</v>
      </c>
    </row>
    <row r="29" spans="2:9" ht="15.75" customHeight="1" x14ac:dyDescent="0.5">
      <c r="B29" s="4" t="s">
        <v>8</v>
      </c>
      <c r="C29" s="6">
        <v>0</v>
      </c>
      <c r="E29" s="4" t="s">
        <v>8</v>
      </c>
      <c r="F29" s="6">
        <v>0</v>
      </c>
      <c r="I29" s="9"/>
    </row>
    <row r="30" spans="2:9" ht="15.75" customHeight="1" x14ac:dyDescent="0.5">
      <c r="B30" s="3" t="s">
        <v>9</v>
      </c>
      <c r="C30" s="7">
        <f>SUM(C25:C29)</f>
        <v>3516106.2120000003</v>
      </c>
      <c r="E30" s="4" t="s">
        <v>9</v>
      </c>
      <c r="F30" s="6">
        <f>SUM(F25:F29)</f>
        <v>0</v>
      </c>
    </row>
    <row r="31" spans="2:9" ht="15.75" customHeight="1" x14ac:dyDescent="0.5"/>
    <row r="32" spans="2:9" ht="15.75" customHeight="1" x14ac:dyDescent="0.5"/>
    <row r="33" spans="2:10" ht="15.75" customHeight="1" x14ac:dyDescent="0.5">
      <c r="B33" s="1" t="s">
        <v>15</v>
      </c>
      <c r="C33" s="2"/>
      <c r="E33" s="1" t="s">
        <v>16</v>
      </c>
      <c r="F33" s="2"/>
    </row>
    <row r="34" spans="2:10" ht="15.75" customHeight="1" x14ac:dyDescent="0.5">
      <c r="B34" s="3" t="s">
        <v>2</v>
      </c>
      <c r="C34" s="3" t="s">
        <v>3</v>
      </c>
      <c r="E34" s="3" t="s">
        <v>2</v>
      </c>
      <c r="F34" s="3" t="s">
        <v>3</v>
      </c>
    </row>
    <row r="35" spans="2:10" ht="15.75" customHeight="1" x14ac:dyDescent="0.5">
      <c r="B35" s="4" t="s">
        <v>5</v>
      </c>
      <c r="C35" s="5">
        <f>0.01*(C16+C26)</f>
        <v>151613.84411999999</v>
      </c>
      <c r="E35" s="4" t="s">
        <v>5</v>
      </c>
      <c r="F35" s="6">
        <v>0</v>
      </c>
    </row>
    <row r="36" spans="2:10" ht="15.75" customHeight="1" x14ac:dyDescent="0.5">
      <c r="B36" s="4" t="s">
        <v>6</v>
      </c>
      <c r="C36" s="6">
        <v>150969.97</v>
      </c>
      <c r="E36" s="4" t="s">
        <v>6</v>
      </c>
      <c r="F36" s="6">
        <v>0</v>
      </c>
    </row>
    <row r="37" spans="2:10" ht="15.75" customHeight="1" x14ac:dyDescent="0.5">
      <c r="B37" s="3" t="s">
        <v>9</v>
      </c>
      <c r="C37" s="7">
        <f>SUM(C35:C36)</f>
        <v>302583.81412</v>
      </c>
      <c r="E37" s="4" t="s">
        <v>9</v>
      </c>
      <c r="F37" s="6">
        <f>SUM(F35:F36)</f>
        <v>0</v>
      </c>
    </row>
    <row r="38" spans="2:10" ht="15.75" customHeight="1" x14ac:dyDescent="0.5"/>
    <row r="39" spans="2:10" ht="15.75" customHeight="1" x14ac:dyDescent="0.5"/>
    <row r="40" spans="2:10" ht="15.75" customHeight="1" x14ac:dyDescent="0.5"/>
    <row r="41" spans="2:10" ht="15.75" customHeight="1" x14ac:dyDescent="0.5"/>
    <row r="42" spans="2:10" ht="15.75" customHeight="1" x14ac:dyDescent="0.5">
      <c r="J42" s="10"/>
    </row>
    <row r="43" spans="2:10" ht="15.75" customHeight="1" x14ac:dyDescent="0.5">
      <c r="J43" s="11"/>
    </row>
    <row r="44" spans="2:10" ht="15.75" customHeight="1" x14ac:dyDescent="0.5"/>
    <row r="45" spans="2:10" ht="15.75" customHeight="1" x14ac:dyDescent="0.5"/>
    <row r="46" spans="2:10" ht="15.75" customHeight="1" x14ac:dyDescent="0.5"/>
    <row r="47" spans="2:10" ht="15.75" customHeight="1" x14ac:dyDescent="0.5"/>
    <row r="48" spans="2:10" ht="15.75" customHeight="1" x14ac:dyDescent="0.5"/>
    <row r="49" ht="15.75" customHeight="1" x14ac:dyDescent="0.5"/>
    <row r="50" ht="15.75" customHeight="1" x14ac:dyDescent="0.5"/>
    <row r="51" ht="15.75" customHeight="1" x14ac:dyDescent="0.5"/>
    <row r="52" ht="15.75" customHeight="1" x14ac:dyDescent="0.5"/>
    <row r="53" ht="15.75" customHeight="1" x14ac:dyDescent="0.5"/>
    <row r="54" ht="15.75" customHeight="1" x14ac:dyDescent="0.5"/>
    <row r="55" ht="15.75" customHeight="1" x14ac:dyDescent="0.5"/>
    <row r="56" ht="15.75" customHeight="1" x14ac:dyDescent="0.5"/>
    <row r="57" ht="15.75" customHeight="1" x14ac:dyDescent="0.5"/>
    <row r="58" ht="15.75" customHeight="1" x14ac:dyDescent="0.5"/>
    <row r="59" ht="15.75" customHeight="1" x14ac:dyDescent="0.5"/>
    <row r="60" ht="15.75" customHeight="1" x14ac:dyDescent="0.5"/>
    <row r="61" ht="15.75" customHeight="1" x14ac:dyDescent="0.5"/>
    <row r="62" ht="15.75" customHeight="1" x14ac:dyDescent="0.5"/>
    <row r="63" ht="15.75" customHeight="1" x14ac:dyDescent="0.5"/>
    <row r="64" ht="15.75" customHeight="1" x14ac:dyDescent="0.5"/>
    <row r="65" ht="15.75" customHeight="1" x14ac:dyDescent="0.5"/>
    <row r="66" ht="15.75" customHeight="1" x14ac:dyDescent="0.5"/>
    <row r="67" ht="15.75" customHeight="1" x14ac:dyDescent="0.5"/>
    <row r="68" ht="15.75" customHeight="1" x14ac:dyDescent="0.5"/>
    <row r="69" ht="15.75" customHeight="1" x14ac:dyDescent="0.5"/>
    <row r="70" ht="15.75" customHeight="1" x14ac:dyDescent="0.5"/>
    <row r="71" ht="15.75" customHeight="1" x14ac:dyDescent="0.5"/>
    <row r="72" ht="15.75" customHeight="1" x14ac:dyDescent="0.5"/>
    <row r="73" ht="15.75" customHeight="1" x14ac:dyDescent="0.5"/>
    <row r="74" ht="15.75" customHeight="1" x14ac:dyDescent="0.5"/>
    <row r="75" ht="15.75" customHeight="1" x14ac:dyDescent="0.5"/>
    <row r="76" ht="15.75" customHeight="1" x14ac:dyDescent="0.5"/>
    <row r="77" ht="15.75" customHeight="1" x14ac:dyDescent="0.5"/>
    <row r="78" ht="15.75" customHeight="1" x14ac:dyDescent="0.5"/>
    <row r="79" ht="15.75" customHeight="1" x14ac:dyDescent="0.5"/>
    <row r="80" ht="15.75" customHeight="1" x14ac:dyDescent="0.5"/>
    <row r="81" ht="15.75" customHeight="1" x14ac:dyDescent="0.5"/>
    <row r="82" ht="15.75" customHeight="1" x14ac:dyDescent="0.5"/>
    <row r="83" ht="15.75" customHeight="1" x14ac:dyDescent="0.5"/>
    <row r="84" ht="15.75" customHeight="1" x14ac:dyDescent="0.5"/>
    <row r="85" ht="15.75" customHeight="1" x14ac:dyDescent="0.5"/>
    <row r="86" ht="15.75" customHeight="1" x14ac:dyDescent="0.5"/>
    <row r="87" ht="15.75" customHeight="1" x14ac:dyDescent="0.5"/>
    <row r="88" ht="15.75" customHeight="1" x14ac:dyDescent="0.5"/>
    <row r="89" ht="15.75" customHeight="1" x14ac:dyDescent="0.5"/>
    <row r="90" ht="15.75" customHeight="1" x14ac:dyDescent="0.5"/>
    <row r="91" ht="15.75" customHeight="1" x14ac:dyDescent="0.5"/>
    <row r="92" ht="15.75" customHeight="1" x14ac:dyDescent="0.5"/>
    <row r="93" ht="15.75" customHeight="1" x14ac:dyDescent="0.5"/>
    <row r="94" ht="15.75" customHeight="1" x14ac:dyDescent="0.5"/>
    <row r="95" ht="15.75" customHeight="1" x14ac:dyDescent="0.5"/>
    <row r="96" ht="15.75" customHeight="1" x14ac:dyDescent="0.5"/>
    <row r="97" ht="15.75" customHeight="1" x14ac:dyDescent="0.5"/>
    <row r="98" ht="15.75" customHeight="1" x14ac:dyDescent="0.5"/>
    <row r="99" ht="15.75" customHeight="1" x14ac:dyDescent="0.5"/>
    <row r="100" ht="15.75" customHeight="1" x14ac:dyDescent="0.5"/>
    <row r="101" ht="15.75" customHeight="1" x14ac:dyDescent="0.5"/>
    <row r="102" ht="15.75" customHeight="1" x14ac:dyDescent="0.5"/>
    <row r="103" ht="15.75" customHeight="1" x14ac:dyDescent="0.5"/>
    <row r="104" ht="15.75" customHeight="1" x14ac:dyDescent="0.5"/>
    <row r="105" ht="15.75" customHeight="1" x14ac:dyDescent="0.5"/>
    <row r="106" ht="15.75" customHeight="1" x14ac:dyDescent="0.5"/>
    <row r="107" ht="15.75" customHeight="1" x14ac:dyDescent="0.5"/>
    <row r="108" ht="15.75" customHeight="1" x14ac:dyDescent="0.5"/>
    <row r="109" ht="15.75" customHeight="1" x14ac:dyDescent="0.5"/>
    <row r="110" ht="15.75" customHeight="1" x14ac:dyDescent="0.5"/>
    <row r="111" ht="15.75" customHeight="1" x14ac:dyDescent="0.5"/>
    <row r="112" ht="15.75" customHeight="1" x14ac:dyDescent="0.5"/>
    <row r="113" ht="15.75" customHeight="1" x14ac:dyDescent="0.5"/>
    <row r="114" ht="15.75" customHeight="1" x14ac:dyDescent="0.5"/>
    <row r="115" ht="15.75" customHeight="1" x14ac:dyDescent="0.5"/>
    <row r="116" ht="15.75" customHeight="1" x14ac:dyDescent="0.5"/>
    <row r="117" ht="15.75" customHeight="1" x14ac:dyDescent="0.5"/>
    <row r="118" ht="15.75" customHeight="1" x14ac:dyDescent="0.5"/>
    <row r="119" ht="15.75" customHeight="1" x14ac:dyDescent="0.5"/>
    <row r="120" ht="15.75" customHeight="1" x14ac:dyDescent="0.5"/>
    <row r="121" ht="15.75" customHeight="1" x14ac:dyDescent="0.5"/>
    <row r="122" ht="15.75" customHeight="1" x14ac:dyDescent="0.5"/>
    <row r="123" ht="15.75" customHeight="1" x14ac:dyDescent="0.5"/>
    <row r="124" ht="15.75" customHeight="1" x14ac:dyDescent="0.5"/>
    <row r="125" ht="15.75" customHeight="1" x14ac:dyDescent="0.5"/>
    <row r="126" ht="15.75" customHeight="1" x14ac:dyDescent="0.5"/>
    <row r="127" ht="15.75" customHeight="1" x14ac:dyDescent="0.5"/>
    <row r="128"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ht="15.75" customHeight="1" x14ac:dyDescent="0.5"/>
    <row r="226" ht="15.75" customHeight="1" x14ac:dyDescent="0.5"/>
    <row r="227" ht="15.75" customHeight="1" x14ac:dyDescent="0.5"/>
    <row r="228" ht="15.75" customHeight="1" x14ac:dyDescent="0.5"/>
    <row r="229" ht="15.75" customHeight="1" x14ac:dyDescent="0.5"/>
    <row r="230" ht="15.75" customHeight="1" x14ac:dyDescent="0.5"/>
    <row r="231" ht="15.75" customHeight="1" x14ac:dyDescent="0.5"/>
    <row r="232" ht="15.75" customHeight="1" x14ac:dyDescent="0.5"/>
    <row r="233" ht="15.75" customHeight="1" x14ac:dyDescent="0.5"/>
    <row r="234" ht="15.75" customHeight="1" x14ac:dyDescent="0.5"/>
    <row r="235" ht="15.75" customHeight="1" x14ac:dyDescent="0.5"/>
    <row r="236" ht="15.75" customHeight="1" x14ac:dyDescent="0.5"/>
    <row r="237" ht="15.75" customHeight="1" x14ac:dyDescent="0.5"/>
    <row r="238" ht="15.75" customHeight="1" x14ac:dyDescent="0.5"/>
    <row r="239" ht="15.75" customHeight="1" x14ac:dyDescent="0.5"/>
    <row r="240" ht="15.75" customHeight="1" x14ac:dyDescent="0.5"/>
    <row r="241" ht="15.75" customHeight="1" x14ac:dyDescent="0.5"/>
    <row r="242" ht="15.75" customHeight="1" x14ac:dyDescent="0.5"/>
    <row r="243" ht="15.75" customHeight="1" x14ac:dyDescent="0.5"/>
    <row r="244" ht="15.75" customHeight="1" x14ac:dyDescent="0.5"/>
    <row r="245" ht="15.75" customHeight="1" x14ac:dyDescent="0.5"/>
    <row r="246" ht="15.75" customHeight="1" x14ac:dyDescent="0.5"/>
    <row r="247" ht="15.75" customHeight="1" x14ac:dyDescent="0.5"/>
    <row r="248" ht="15.75" customHeight="1" x14ac:dyDescent="0.5"/>
    <row r="249" ht="15.75" customHeight="1" x14ac:dyDescent="0.5"/>
    <row r="250" ht="15.75" customHeight="1" x14ac:dyDescent="0.5"/>
    <row r="251" ht="15.75" customHeight="1" x14ac:dyDescent="0.5"/>
    <row r="252" ht="15.75" customHeight="1" x14ac:dyDescent="0.5"/>
    <row r="253" ht="15.75" customHeight="1" x14ac:dyDescent="0.5"/>
    <row r="254" ht="15.75" customHeight="1" x14ac:dyDescent="0.5"/>
    <row r="255" ht="15.75" customHeight="1" x14ac:dyDescent="0.5"/>
    <row r="256" ht="15.75" customHeight="1" x14ac:dyDescent="0.5"/>
    <row r="257" ht="15.75" customHeight="1" x14ac:dyDescent="0.5"/>
    <row r="258" ht="15.75" customHeight="1" x14ac:dyDescent="0.5"/>
    <row r="259" ht="15.75" customHeight="1" x14ac:dyDescent="0.5"/>
    <row r="260" ht="15.75" customHeight="1" x14ac:dyDescent="0.5"/>
    <row r="261" ht="15.75" customHeight="1" x14ac:dyDescent="0.5"/>
    <row r="262" ht="15.75" customHeight="1" x14ac:dyDescent="0.5"/>
    <row r="263" ht="15.75" customHeight="1" x14ac:dyDescent="0.5"/>
    <row r="264" ht="15.75" customHeight="1" x14ac:dyDescent="0.5"/>
    <row r="265" ht="15.75" customHeight="1" x14ac:dyDescent="0.5"/>
    <row r="266" ht="15.75" customHeight="1" x14ac:dyDescent="0.5"/>
    <row r="267" ht="15.75" customHeight="1" x14ac:dyDescent="0.5"/>
    <row r="268" ht="15.75" customHeight="1" x14ac:dyDescent="0.5"/>
    <row r="269" ht="15.75" customHeight="1" x14ac:dyDescent="0.5"/>
    <row r="270" ht="15.75" customHeight="1" x14ac:dyDescent="0.5"/>
    <row r="271" ht="15.75" customHeight="1" x14ac:dyDescent="0.5"/>
    <row r="272" ht="15.75" customHeight="1" x14ac:dyDescent="0.5"/>
    <row r="273" ht="15.75" customHeight="1" x14ac:dyDescent="0.5"/>
    <row r="274" ht="15.75" customHeight="1" x14ac:dyDescent="0.5"/>
    <row r="275" ht="15.75" customHeight="1" x14ac:dyDescent="0.5"/>
    <row r="276" ht="15.75" customHeight="1" x14ac:dyDescent="0.5"/>
    <row r="277" ht="15.75" customHeight="1" x14ac:dyDescent="0.5"/>
    <row r="278" ht="15.75" customHeight="1" x14ac:dyDescent="0.5"/>
    <row r="279" ht="15.75" customHeight="1" x14ac:dyDescent="0.5"/>
    <row r="280" ht="15.75" customHeight="1" x14ac:dyDescent="0.5"/>
    <row r="281" ht="15.75" customHeight="1" x14ac:dyDescent="0.5"/>
    <row r="282" ht="15.75" customHeight="1" x14ac:dyDescent="0.5"/>
    <row r="283" ht="15.75" customHeight="1" x14ac:dyDescent="0.5"/>
    <row r="284" ht="15.75" customHeight="1" x14ac:dyDescent="0.5"/>
    <row r="285" ht="15.75" customHeight="1" x14ac:dyDescent="0.5"/>
    <row r="286" ht="15.75" customHeight="1" x14ac:dyDescent="0.5"/>
    <row r="287" ht="15.75" customHeight="1" x14ac:dyDescent="0.5"/>
    <row r="288" ht="15.75" customHeight="1" x14ac:dyDescent="0.5"/>
    <row r="289" ht="15.75" customHeight="1" x14ac:dyDescent="0.5"/>
    <row r="290" ht="15.75" customHeight="1" x14ac:dyDescent="0.5"/>
    <row r="291" ht="15.75" customHeight="1" x14ac:dyDescent="0.5"/>
    <row r="292" ht="15.75" customHeight="1" x14ac:dyDescent="0.5"/>
    <row r="293" ht="15.75" customHeight="1" x14ac:dyDescent="0.5"/>
    <row r="294" ht="15.75" customHeight="1" x14ac:dyDescent="0.5"/>
    <row r="295" ht="15.75" customHeight="1" x14ac:dyDescent="0.5"/>
    <row r="296" ht="15.75" customHeight="1" x14ac:dyDescent="0.5"/>
    <row r="297" ht="15.75" customHeight="1" x14ac:dyDescent="0.5"/>
    <row r="298" ht="15.75" customHeight="1" x14ac:dyDescent="0.5"/>
    <row r="299" ht="15.75" customHeight="1" x14ac:dyDescent="0.5"/>
    <row r="300" ht="15.75" customHeight="1" x14ac:dyDescent="0.5"/>
    <row r="301" ht="15.75" customHeight="1" x14ac:dyDescent="0.5"/>
    <row r="302" ht="15.75" customHeight="1" x14ac:dyDescent="0.5"/>
    <row r="303" ht="15.75" customHeight="1" x14ac:dyDescent="0.5"/>
    <row r="304" ht="15.75" customHeight="1" x14ac:dyDescent="0.5"/>
    <row r="305" ht="15.75" customHeight="1" x14ac:dyDescent="0.5"/>
    <row r="306" ht="15.75" customHeight="1" x14ac:dyDescent="0.5"/>
    <row r="307" ht="15.75" customHeight="1" x14ac:dyDescent="0.5"/>
    <row r="308" ht="15.75" customHeight="1" x14ac:dyDescent="0.5"/>
    <row r="309" ht="15.75" customHeight="1" x14ac:dyDescent="0.5"/>
    <row r="310" ht="15.75" customHeight="1" x14ac:dyDescent="0.5"/>
    <row r="311" ht="15.75" customHeight="1" x14ac:dyDescent="0.5"/>
    <row r="312" ht="15.75" customHeight="1" x14ac:dyDescent="0.5"/>
    <row r="313" ht="15.75" customHeight="1" x14ac:dyDescent="0.5"/>
    <row r="314" ht="15.75" customHeight="1" x14ac:dyDescent="0.5"/>
    <row r="315" ht="15.75" customHeight="1" x14ac:dyDescent="0.5"/>
    <row r="316" ht="15.75" customHeight="1" x14ac:dyDescent="0.5"/>
    <row r="317" ht="15.75" customHeight="1" x14ac:dyDescent="0.5"/>
    <row r="318" ht="15.75" customHeight="1" x14ac:dyDescent="0.5"/>
    <row r="319" ht="15.75" customHeight="1" x14ac:dyDescent="0.5"/>
    <row r="320" ht="15.75" customHeight="1" x14ac:dyDescent="0.5"/>
    <row r="321" ht="15.75" customHeight="1" x14ac:dyDescent="0.5"/>
    <row r="322" ht="15.75" customHeight="1" x14ac:dyDescent="0.5"/>
    <row r="323" ht="15.75" customHeight="1" x14ac:dyDescent="0.5"/>
    <row r="324" ht="15.75" customHeight="1" x14ac:dyDescent="0.5"/>
    <row r="325" ht="15.75" customHeight="1" x14ac:dyDescent="0.5"/>
    <row r="326" ht="15.75" customHeight="1" x14ac:dyDescent="0.5"/>
    <row r="327" ht="15.75" customHeight="1" x14ac:dyDescent="0.5"/>
    <row r="328" ht="15.75" customHeight="1" x14ac:dyDescent="0.5"/>
    <row r="329" ht="15.75" customHeight="1" x14ac:dyDescent="0.5"/>
    <row r="330" ht="15.75" customHeight="1" x14ac:dyDescent="0.5"/>
    <row r="331" ht="15.75" customHeight="1" x14ac:dyDescent="0.5"/>
    <row r="332" ht="15.75" customHeight="1" x14ac:dyDescent="0.5"/>
    <row r="333" ht="15.75" customHeight="1" x14ac:dyDescent="0.5"/>
    <row r="334" ht="15.75" customHeight="1" x14ac:dyDescent="0.5"/>
    <row r="335" ht="15.75" customHeight="1" x14ac:dyDescent="0.5"/>
    <row r="336" ht="15.75" customHeight="1" x14ac:dyDescent="0.5"/>
    <row r="337" ht="15.75" customHeight="1" x14ac:dyDescent="0.5"/>
    <row r="338" ht="15.75" customHeight="1" x14ac:dyDescent="0.5"/>
    <row r="339" ht="15.75" customHeight="1" x14ac:dyDescent="0.5"/>
    <row r="340" ht="15.75" customHeight="1" x14ac:dyDescent="0.5"/>
    <row r="341" ht="15.75" customHeight="1" x14ac:dyDescent="0.5"/>
    <row r="342" ht="15.75" customHeight="1" x14ac:dyDescent="0.5"/>
    <row r="343" ht="15.75" customHeight="1" x14ac:dyDescent="0.5"/>
    <row r="344" ht="15.75" customHeight="1" x14ac:dyDescent="0.5"/>
    <row r="345" ht="15.75" customHeight="1" x14ac:dyDescent="0.5"/>
    <row r="346" ht="15.75" customHeight="1" x14ac:dyDescent="0.5"/>
    <row r="347" ht="15.75" customHeight="1" x14ac:dyDescent="0.5"/>
    <row r="348" ht="15.75" customHeight="1" x14ac:dyDescent="0.5"/>
    <row r="349" ht="15.75" customHeight="1" x14ac:dyDescent="0.5"/>
    <row r="350" ht="15.75" customHeight="1" x14ac:dyDescent="0.5"/>
    <row r="351" ht="15.75" customHeight="1" x14ac:dyDescent="0.5"/>
    <row r="352" ht="15.75" customHeight="1" x14ac:dyDescent="0.5"/>
    <row r="353" ht="15.75" customHeight="1" x14ac:dyDescent="0.5"/>
    <row r="354" ht="15.75" customHeight="1" x14ac:dyDescent="0.5"/>
    <row r="355" ht="15.75" customHeight="1" x14ac:dyDescent="0.5"/>
    <row r="356" ht="15.75" customHeight="1" x14ac:dyDescent="0.5"/>
    <row r="357" ht="15.75" customHeight="1" x14ac:dyDescent="0.5"/>
    <row r="358" ht="15.75" customHeight="1" x14ac:dyDescent="0.5"/>
    <row r="359" ht="15.75" customHeight="1" x14ac:dyDescent="0.5"/>
    <row r="360" ht="15.75" customHeight="1" x14ac:dyDescent="0.5"/>
    <row r="361" ht="15.75" customHeight="1" x14ac:dyDescent="0.5"/>
    <row r="362" ht="15.75" customHeight="1" x14ac:dyDescent="0.5"/>
    <row r="363" ht="15.75" customHeight="1" x14ac:dyDescent="0.5"/>
    <row r="364" ht="15.75" customHeight="1" x14ac:dyDescent="0.5"/>
    <row r="365" ht="15.75" customHeight="1" x14ac:dyDescent="0.5"/>
    <row r="366" ht="15.75" customHeight="1" x14ac:dyDescent="0.5"/>
    <row r="367" ht="15.75" customHeight="1" x14ac:dyDescent="0.5"/>
    <row r="368" ht="15.75" customHeight="1" x14ac:dyDescent="0.5"/>
    <row r="369" ht="15.75" customHeight="1" x14ac:dyDescent="0.5"/>
    <row r="370" ht="15.75" customHeight="1" x14ac:dyDescent="0.5"/>
    <row r="371" ht="15.75" customHeight="1" x14ac:dyDescent="0.5"/>
    <row r="372" ht="15.75" customHeight="1" x14ac:dyDescent="0.5"/>
    <row r="373" ht="15.75" customHeight="1" x14ac:dyDescent="0.5"/>
    <row r="374" ht="15.75" customHeight="1" x14ac:dyDescent="0.5"/>
    <row r="375" ht="15.75" customHeight="1" x14ac:dyDescent="0.5"/>
    <row r="376" ht="15.75" customHeight="1" x14ac:dyDescent="0.5"/>
    <row r="377" ht="15.75" customHeight="1" x14ac:dyDescent="0.5"/>
    <row r="378" ht="15.75" customHeight="1" x14ac:dyDescent="0.5"/>
    <row r="379" ht="15.75" customHeight="1" x14ac:dyDescent="0.5"/>
    <row r="380" ht="15.75" customHeight="1" x14ac:dyDescent="0.5"/>
    <row r="381" ht="15.75" customHeight="1" x14ac:dyDescent="0.5"/>
    <row r="382" ht="15.75" customHeight="1" x14ac:dyDescent="0.5"/>
    <row r="383" ht="15.75" customHeight="1" x14ac:dyDescent="0.5"/>
    <row r="384" ht="15.75" customHeight="1" x14ac:dyDescent="0.5"/>
    <row r="385" ht="15.75" customHeight="1" x14ac:dyDescent="0.5"/>
    <row r="386" ht="15.75" customHeight="1" x14ac:dyDescent="0.5"/>
    <row r="387" ht="15.75" customHeight="1" x14ac:dyDescent="0.5"/>
    <row r="388" ht="15.75" customHeight="1" x14ac:dyDescent="0.5"/>
    <row r="389" ht="15.75" customHeight="1" x14ac:dyDescent="0.5"/>
    <row r="390" ht="15.75" customHeight="1" x14ac:dyDescent="0.5"/>
    <row r="391" ht="15.75" customHeight="1" x14ac:dyDescent="0.5"/>
    <row r="392" ht="15.75" customHeight="1" x14ac:dyDescent="0.5"/>
    <row r="393" ht="15.75" customHeight="1" x14ac:dyDescent="0.5"/>
    <row r="394" ht="15.75" customHeight="1" x14ac:dyDescent="0.5"/>
    <row r="395" ht="15.75" customHeight="1" x14ac:dyDescent="0.5"/>
    <row r="396" ht="15.75" customHeight="1" x14ac:dyDescent="0.5"/>
    <row r="397" ht="15.75" customHeight="1" x14ac:dyDescent="0.5"/>
    <row r="398" ht="15.75" customHeight="1" x14ac:dyDescent="0.5"/>
    <row r="399" ht="15.75" customHeight="1" x14ac:dyDescent="0.5"/>
    <row r="400" ht="15.75" customHeight="1" x14ac:dyDescent="0.5"/>
    <row r="401" ht="15.75" customHeight="1" x14ac:dyDescent="0.5"/>
    <row r="402" ht="15.75" customHeight="1" x14ac:dyDescent="0.5"/>
    <row r="403" ht="15.75" customHeight="1" x14ac:dyDescent="0.5"/>
    <row r="404" ht="15.75" customHeight="1" x14ac:dyDescent="0.5"/>
    <row r="405" ht="15.75" customHeight="1" x14ac:dyDescent="0.5"/>
    <row r="406" ht="15.75" customHeight="1" x14ac:dyDescent="0.5"/>
    <row r="407" ht="15.75" customHeight="1" x14ac:dyDescent="0.5"/>
    <row r="408" ht="15.75" customHeight="1" x14ac:dyDescent="0.5"/>
    <row r="409" ht="15.75" customHeight="1" x14ac:dyDescent="0.5"/>
    <row r="410" ht="15.75" customHeight="1" x14ac:dyDescent="0.5"/>
    <row r="411" ht="15.75" customHeight="1" x14ac:dyDescent="0.5"/>
    <row r="412" ht="15.75" customHeight="1" x14ac:dyDescent="0.5"/>
    <row r="413" ht="15.75" customHeight="1" x14ac:dyDescent="0.5"/>
    <row r="414" ht="15.75" customHeight="1" x14ac:dyDescent="0.5"/>
    <row r="415" ht="15.75" customHeight="1" x14ac:dyDescent="0.5"/>
    <row r="416" ht="15.75" customHeight="1" x14ac:dyDescent="0.5"/>
    <row r="417" ht="15.75" customHeight="1" x14ac:dyDescent="0.5"/>
    <row r="418" ht="15.75" customHeight="1" x14ac:dyDescent="0.5"/>
    <row r="419" ht="15.75" customHeight="1" x14ac:dyDescent="0.5"/>
    <row r="420" ht="15.75" customHeight="1" x14ac:dyDescent="0.5"/>
    <row r="421" ht="15.75" customHeight="1" x14ac:dyDescent="0.5"/>
    <row r="422" ht="15.75" customHeight="1" x14ac:dyDescent="0.5"/>
    <row r="423" ht="15.75" customHeight="1" x14ac:dyDescent="0.5"/>
    <row r="424" ht="15.75" customHeight="1" x14ac:dyDescent="0.5"/>
    <row r="425" ht="15.75" customHeight="1" x14ac:dyDescent="0.5"/>
    <row r="426" ht="15.75" customHeight="1" x14ac:dyDescent="0.5"/>
    <row r="427" ht="15.75" customHeight="1" x14ac:dyDescent="0.5"/>
    <row r="428" ht="15.75" customHeight="1" x14ac:dyDescent="0.5"/>
    <row r="429" ht="15.75" customHeight="1" x14ac:dyDescent="0.5"/>
    <row r="430" ht="15.75" customHeight="1" x14ac:dyDescent="0.5"/>
    <row r="431" ht="15.75" customHeight="1" x14ac:dyDescent="0.5"/>
    <row r="432" ht="15.75" customHeight="1" x14ac:dyDescent="0.5"/>
    <row r="433" ht="15.75" customHeight="1" x14ac:dyDescent="0.5"/>
    <row r="434" ht="15.75" customHeight="1" x14ac:dyDescent="0.5"/>
    <row r="435" ht="15.75" customHeight="1" x14ac:dyDescent="0.5"/>
    <row r="436" ht="15.75" customHeight="1" x14ac:dyDescent="0.5"/>
    <row r="437" ht="15.75" customHeight="1" x14ac:dyDescent="0.5"/>
    <row r="438" ht="15.75" customHeight="1" x14ac:dyDescent="0.5"/>
    <row r="439" ht="15.75" customHeight="1" x14ac:dyDescent="0.5"/>
    <row r="440" ht="15.75" customHeight="1" x14ac:dyDescent="0.5"/>
    <row r="441" ht="15.75" customHeight="1" x14ac:dyDescent="0.5"/>
    <row r="442" ht="15.75" customHeight="1" x14ac:dyDescent="0.5"/>
    <row r="443" ht="15.75" customHeight="1" x14ac:dyDescent="0.5"/>
    <row r="444" ht="15.75" customHeight="1" x14ac:dyDescent="0.5"/>
    <row r="445" ht="15.75" customHeight="1" x14ac:dyDescent="0.5"/>
    <row r="446" ht="15.75" customHeight="1" x14ac:dyDescent="0.5"/>
    <row r="447" ht="15.75" customHeight="1" x14ac:dyDescent="0.5"/>
    <row r="448" ht="15.75" customHeight="1" x14ac:dyDescent="0.5"/>
    <row r="449" ht="15.75" customHeight="1" x14ac:dyDescent="0.5"/>
    <row r="450" ht="15.75" customHeight="1" x14ac:dyDescent="0.5"/>
    <row r="451" ht="15.75" customHeight="1" x14ac:dyDescent="0.5"/>
    <row r="452" ht="15.75" customHeight="1" x14ac:dyDescent="0.5"/>
    <row r="453" ht="15.75" customHeight="1" x14ac:dyDescent="0.5"/>
    <row r="454" ht="15.75" customHeight="1" x14ac:dyDescent="0.5"/>
    <row r="455" ht="15.75" customHeight="1" x14ac:dyDescent="0.5"/>
    <row r="456" ht="15.75" customHeight="1" x14ac:dyDescent="0.5"/>
    <row r="457" ht="15.75" customHeight="1" x14ac:dyDescent="0.5"/>
    <row r="458" ht="15.75" customHeight="1" x14ac:dyDescent="0.5"/>
    <row r="459" ht="15.75" customHeight="1" x14ac:dyDescent="0.5"/>
    <row r="460" ht="15.75" customHeight="1" x14ac:dyDescent="0.5"/>
    <row r="461" ht="15.75" customHeight="1" x14ac:dyDescent="0.5"/>
    <row r="462" ht="15.75" customHeight="1" x14ac:dyDescent="0.5"/>
    <row r="463" ht="15.75" customHeight="1" x14ac:dyDescent="0.5"/>
    <row r="464" ht="15.75" customHeight="1" x14ac:dyDescent="0.5"/>
    <row r="465" ht="15.75" customHeight="1" x14ac:dyDescent="0.5"/>
    <row r="466" ht="15.75" customHeight="1" x14ac:dyDescent="0.5"/>
    <row r="467" ht="15.75" customHeight="1" x14ac:dyDescent="0.5"/>
    <row r="468" ht="15.75" customHeight="1" x14ac:dyDescent="0.5"/>
    <row r="469" ht="15.75" customHeight="1" x14ac:dyDescent="0.5"/>
    <row r="470" ht="15.75" customHeight="1" x14ac:dyDescent="0.5"/>
    <row r="471" ht="15.75" customHeight="1" x14ac:dyDescent="0.5"/>
    <row r="472" ht="15.75" customHeight="1" x14ac:dyDescent="0.5"/>
    <row r="473" ht="15.75" customHeight="1" x14ac:dyDescent="0.5"/>
    <row r="474" ht="15.75" customHeight="1" x14ac:dyDescent="0.5"/>
    <row r="475" ht="15.75" customHeight="1" x14ac:dyDescent="0.5"/>
    <row r="476" ht="15.75" customHeight="1" x14ac:dyDescent="0.5"/>
    <row r="477" ht="15.75" customHeight="1" x14ac:dyDescent="0.5"/>
    <row r="478" ht="15.75" customHeight="1" x14ac:dyDescent="0.5"/>
    <row r="479" ht="15.75" customHeight="1" x14ac:dyDescent="0.5"/>
    <row r="480" ht="15.75" customHeight="1" x14ac:dyDescent="0.5"/>
    <row r="481" ht="15.75" customHeight="1" x14ac:dyDescent="0.5"/>
    <row r="482" ht="15.75" customHeight="1" x14ac:dyDescent="0.5"/>
    <row r="483" ht="15.75" customHeight="1" x14ac:dyDescent="0.5"/>
    <row r="484" ht="15.75" customHeight="1" x14ac:dyDescent="0.5"/>
    <row r="485" ht="15.75" customHeight="1" x14ac:dyDescent="0.5"/>
    <row r="486" ht="15.75" customHeight="1" x14ac:dyDescent="0.5"/>
    <row r="487" ht="15.75" customHeight="1" x14ac:dyDescent="0.5"/>
    <row r="488" ht="15.75" customHeight="1" x14ac:dyDescent="0.5"/>
    <row r="489" ht="15.75" customHeight="1" x14ac:dyDescent="0.5"/>
    <row r="490" ht="15.75" customHeight="1" x14ac:dyDescent="0.5"/>
    <row r="491" ht="15.75" customHeight="1" x14ac:dyDescent="0.5"/>
    <row r="492" ht="15.75" customHeight="1" x14ac:dyDescent="0.5"/>
    <row r="493" ht="15.75" customHeight="1" x14ac:dyDescent="0.5"/>
    <row r="494" ht="15.75" customHeight="1" x14ac:dyDescent="0.5"/>
    <row r="495" ht="15.75" customHeight="1" x14ac:dyDescent="0.5"/>
    <row r="496" ht="15.75" customHeight="1" x14ac:dyDescent="0.5"/>
    <row r="497" ht="15.75" customHeight="1" x14ac:dyDescent="0.5"/>
    <row r="498" ht="15.75" customHeight="1" x14ac:dyDescent="0.5"/>
    <row r="499" ht="15.75" customHeight="1" x14ac:dyDescent="0.5"/>
    <row r="500" ht="15.75" customHeight="1" x14ac:dyDescent="0.5"/>
    <row r="501" ht="15.75" customHeight="1" x14ac:dyDescent="0.5"/>
    <row r="502" ht="15.75" customHeight="1" x14ac:dyDescent="0.5"/>
    <row r="503" ht="15.75" customHeight="1" x14ac:dyDescent="0.5"/>
    <row r="504" ht="15.75" customHeight="1" x14ac:dyDescent="0.5"/>
    <row r="505" ht="15.75" customHeight="1" x14ac:dyDescent="0.5"/>
    <row r="506" ht="15.75" customHeight="1" x14ac:dyDescent="0.5"/>
    <row r="507" ht="15.75" customHeight="1" x14ac:dyDescent="0.5"/>
    <row r="508" ht="15.75" customHeight="1" x14ac:dyDescent="0.5"/>
    <row r="509" ht="15.75" customHeight="1" x14ac:dyDescent="0.5"/>
    <row r="510" ht="15.75" customHeight="1" x14ac:dyDescent="0.5"/>
    <row r="511" ht="15.75" customHeight="1" x14ac:dyDescent="0.5"/>
    <row r="512" ht="15.75" customHeight="1" x14ac:dyDescent="0.5"/>
    <row r="513" ht="15.75" customHeight="1" x14ac:dyDescent="0.5"/>
    <row r="514" ht="15.75" customHeight="1" x14ac:dyDescent="0.5"/>
    <row r="515" ht="15.75" customHeight="1" x14ac:dyDescent="0.5"/>
    <row r="516" ht="15.75" customHeight="1" x14ac:dyDescent="0.5"/>
    <row r="517" ht="15.75" customHeight="1" x14ac:dyDescent="0.5"/>
    <row r="518" ht="15.75" customHeight="1" x14ac:dyDescent="0.5"/>
    <row r="519" ht="15.75" customHeight="1" x14ac:dyDescent="0.5"/>
    <row r="520" ht="15.75" customHeight="1" x14ac:dyDescent="0.5"/>
    <row r="521" ht="15.75" customHeight="1" x14ac:dyDescent="0.5"/>
    <row r="522" ht="15.75" customHeight="1" x14ac:dyDescent="0.5"/>
    <row r="523" ht="15.75" customHeight="1" x14ac:dyDescent="0.5"/>
    <row r="524" ht="15.75" customHeight="1" x14ac:dyDescent="0.5"/>
    <row r="525" ht="15.75" customHeight="1" x14ac:dyDescent="0.5"/>
    <row r="526" ht="15.75" customHeight="1" x14ac:dyDescent="0.5"/>
    <row r="527" ht="15.75" customHeight="1" x14ac:dyDescent="0.5"/>
    <row r="528" ht="15.75" customHeight="1" x14ac:dyDescent="0.5"/>
    <row r="529" ht="15.75" customHeight="1" x14ac:dyDescent="0.5"/>
    <row r="530" ht="15.75" customHeight="1" x14ac:dyDescent="0.5"/>
    <row r="531" ht="15.75" customHeight="1" x14ac:dyDescent="0.5"/>
    <row r="532" ht="15.75" customHeight="1" x14ac:dyDescent="0.5"/>
    <row r="533" ht="15.75" customHeight="1" x14ac:dyDescent="0.5"/>
    <row r="534" ht="15.75" customHeight="1" x14ac:dyDescent="0.5"/>
    <row r="535" ht="15.75" customHeight="1" x14ac:dyDescent="0.5"/>
    <row r="536" ht="15.75" customHeight="1" x14ac:dyDescent="0.5"/>
    <row r="537" ht="15.75" customHeight="1" x14ac:dyDescent="0.5"/>
    <row r="538" ht="15.75" customHeight="1" x14ac:dyDescent="0.5"/>
    <row r="539" ht="15.75" customHeight="1" x14ac:dyDescent="0.5"/>
    <row r="540" ht="15.75" customHeight="1" x14ac:dyDescent="0.5"/>
    <row r="541" ht="15.75" customHeight="1" x14ac:dyDescent="0.5"/>
    <row r="542" ht="15.75" customHeight="1" x14ac:dyDescent="0.5"/>
    <row r="543" ht="15.75" customHeight="1" x14ac:dyDescent="0.5"/>
    <row r="544" ht="15.75" customHeight="1" x14ac:dyDescent="0.5"/>
    <row r="545" ht="15.75" customHeight="1" x14ac:dyDescent="0.5"/>
    <row r="546" ht="15.75" customHeight="1" x14ac:dyDescent="0.5"/>
    <row r="547" ht="15.75" customHeight="1" x14ac:dyDescent="0.5"/>
    <row r="548" ht="15.75" customHeight="1" x14ac:dyDescent="0.5"/>
    <row r="549" ht="15.75" customHeight="1" x14ac:dyDescent="0.5"/>
    <row r="550" ht="15.75" customHeight="1" x14ac:dyDescent="0.5"/>
    <row r="551" ht="15.75" customHeight="1" x14ac:dyDescent="0.5"/>
    <row r="552" ht="15.75" customHeight="1" x14ac:dyDescent="0.5"/>
    <row r="553" ht="15.75" customHeight="1" x14ac:dyDescent="0.5"/>
    <row r="554" ht="15.75" customHeight="1" x14ac:dyDescent="0.5"/>
    <row r="555" ht="15.75" customHeight="1" x14ac:dyDescent="0.5"/>
    <row r="556" ht="15.75" customHeight="1" x14ac:dyDescent="0.5"/>
    <row r="557" ht="15.75" customHeight="1" x14ac:dyDescent="0.5"/>
    <row r="558" ht="15.75" customHeight="1" x14ac:dyDescent="0.5"/>
    <row r="559" ht="15.75" customHeight="1" x14ac:dyDescent="0.5"/>
    <row r="560" ht="15.75" customHeight="1" x14ac:dyDescent="0.5"/>
    <row r="561" ht="15.75" customHeight="1" x14ac:dyDescent="0.5"/>
    <row r="562" ht="15.75" customHeight="1" x14ac:dyDescent="0.5"/>
    <row r="563" ht="15.75" customHeight="1" x14ac:dyDescent="0.5"/>
    <row r="564" ht="15.75" customHeight="1" x14ac:dyDescent="0.5"/>
    <row r="565" ht="15.75" customHeight="1" x14ac:dyDescent="0.5"/>
    <row r="566" ht="15.75" customHeight="1" x14ac:dyDescent="0.5"/>
    <row r="567" ht="15.75" customHeight="1" x14ac:dyDescent="0.5"/>
    <row r="568" ht="15.75" customHeight="1" x14ac:dyDescent="0.5"/>
    <row r="569" ht="15.75" customHeight="1" x14ac:dyDescent="0.5"/>
    <row r="570" ht="15.75" customHeight="1" x14ac:dyDescent="0.5"/>
    <row r="571" ht="15.75" customHeight="1" x14ac:dyDescent="0.5"/>
    <row r="572" ht="15.75" customHeight="1" x14ac:dyDescent="0.5"/>
    <row r="573" ht="15.75" customHeight="1" x14ac:dyDescent="0.5"/>
    <row r="574" ht="15.75" customHeight="1" x14ac:dyDescent="0.5"/>
    <row r="575" ht="15.75" customHeight="1" x14ac:dyDescent="0.5"/>
    <row r="576" ht="15.75" customHeight="1" x14ac:dyDescent="0.5"/>
    <row r="577" ht="15.75" customHeight="1" x14ac:dyDescent="0.5"/>
    <row r="578" ht="15.75" customHeight="1" x14ac:dyDescent="0.5"/>
    <row r="579" ht="15.75" customHeight="1" x14ac:dyDescent="0.5"/>
    <row r="580" ht="15.75" customHeight="1" x14ac:dyDescent="0.5"/>
    <row r="581" ht="15.75" customHeight="1" x14ac:dyDescent="0.5"/>
    <row r="582" ht="15.75" customHeight="1" x14ac:dyDescent="0.5"/>
    <row r="583" ht="15.75" customHeight="1" x14ac:dyDescent="0.5"/>
    <row r="584" ht="15.75" customHeight="1" x14ac:dyDescent="0.5"/>
    <row r="585" ht="15.75" customHeight="1" x14ac:dyDescent="0.5"/>
    <row r="586" ht="15.75" customHeight="1" x14ac:dyDescent="0.5"/>
    <row r="587" ht="15.75" customHeight="1" x14ac:dyDescent="0.5"/>
    <row r="588" ht="15.75" customHeight="1" x14ac:dyDescent="0.5"/>
    <row r="589" ht="15.75" customHeight="1" x14ac:dyDescent="0.5"/>
    <row r="590" ht="15.75" customHeight="1" x14ac:dyDescent="0.5"/>
    <row r="591" ht="15.75" customHeight="1" x14ac:dyDescent="0.5"/>
    <row r="592" ht="15.75" customHeight="1" x14ac:dyDescent="0.5"/>
    <row r="593" ht="15.75" customHeight="1" x14ac:dyDescent="0.5"/>
    <row r="594" ht="15.75" customHeight="1" x14ac:dyDescent="0.5"/>
    <row r="595" ht="15.75" customHeight="1" x14ac:dyDescent="0.5"/>
    <row r="596" ht="15.75" customHeight="1" x14ac:dyDescent="0.5"/>
    <row r="597" ht="15.75" customHeight="1" x14ac:dyDescent="0.5"/>
    <row r="598" ht="15.75" customHeight="1" x14ac:dyDescent="0.5"/>
    <row r="599" ht="15.75" customHeight="1" x14ac:dyDescent="0.5"/>
    <row r="600" ht="15.75" customHeight="1" x14ac:dyDescent="0.5"/>
    <row r="601" ht="15.75" customHeight="1" x14ac:dyDescent="0.5"/>
    <row r="602" ht="15.75" customHeight="1" x14ac:dyDescent="0.5"/>
    <row r="603" ht="15.75" customHeight="1" x14ac:dyDescent="0.5"/>
    <row r="604" ht="15.75" customHeight="1" x14ac:dyDescent="0.5"/>
    <row r="605" ht="15.75" customHeight="1" x14ac:dyDescent="0.5"/>
    <row r="606" ht="15.75" customHeight="1" x14ac:dyDescent="0.5"/>
    <row r="607" ht="15.75" customHeight="1" x14ac:dyDescent="0.5"/>
    <row r="608" ht="15.75" customHeight="1" x14ac:dyDescent="0.5"/>
    <row r="609" ht="15.75" customHeight="1" x14ac:dyDescent="0.5"/>
    <row r="610" ht="15.75" customHeight="1" x14ac:dyDescent="0.5"/>
    <row r="611" ht="15.75" customHeight="1" x14ac:dyDescent="0.5"/>
    <row r="612" ht="15.75" customHeight="1" x14ac:dyDescent="0.5"/>
    <row r="613" ht="15.75" customHeight="1" x14ac:dyDescent="0.5"/>
    <row r="614" ht="15.75" customHeight="1" x14ac:dyDescent="0.5"/>
    <row r="615" ht="15.75" customHeight="1" x14ac:dyDescent="0.5"/>
    <row r="616" ht="15.75" customHeight="1" x14ac:dyDescent="0.5"/>
    <row r="617" ht="15.75" customHeight="1" x14ac:dyDescent="0.5"/>
    <row r="618" ht="15.75" customHeight="1" x14ac:dyDescent="0.5"/>
    <row r="619" ht="15.75" customHeight="1" x14ac:dyDescent="0.5"/>
    <row r="620" ht="15.75" customHeight="1" x14ac:dyDescent="0.5"/>
    <row r="621" ht="15.75" customHeight="1" x14ac:dyDescent="0.5"/>
    <row r="622" ht="15.75" customHeight="1" x14ac:dyDescent="0.5"/>
    <row r="623" ht="15.75" customHeight="1" x14ac:dyDescent="0.5"/>
    <row r="624" ht="15.75" customHeight="1" x14ac:dyDescent="0.5"/>
    <row r="625" ht="15.75" customHeight="1" x14ac:dyDescent="0.5"/>
    <row r="626" ht="15.75" customHeight="1" x14ac:dyDescent="0.5"/>
    <row r="627" ht="15.75" customHeight="1" x14ac:dyDescent="0.5"/>
    <row r="628" ht="15.75" customHeight="1" x14ac:dyDescent="0.5"/>
    <row r="629" ht="15.75" customHeight="1" x14ac:dyDescent="0.5"/>
    <row r="630" ht="15.75" customHeight="1" x14ac:dyDescent="0.5"/>
    <row r="631" ht="15.75" customHeight="1" x14ac:dyDescent="0.5"/>
    <row r="632" ht="15.75" customHeight="1" x14ac:dyDescent="0.5"/>
    <row r="633" ht="15.75" customHeight="1" x14ac:dyDescent="0.5"/>
    <row r="634" ht="15.75" customHeight="1" x14ac:dyDescent="0.5"/>
    <row r="635" ht="15.75" customHeight="1" x14ac:dyDescent="0.5"/>
    <row r="636" ht="15.75" customHeight="1" x14ac:dyDescent="0.5"/>
    <row r="637" ht="15.75" customHeight="1" x14ac:dyDescent="0.5"/>
    <row r="638" ht="15.75" customHeight="1" x14ac:dyDescent="0.5"/>
    <row r="639" ht="15.75" customHeight="1" x14ac:dyDescent="0.5"/>
    <row r="640" ht="15.75" customHeight="1" x14ac:dyDescent="0.5"/>
    <row r="641" ht="15.75" customHeight="1" x14ac:dyDescent="0.5"/>
    <row r="642" ht="15.75" customHeight="1" x14ac:dyDescent="0.5"/>
    <row r="643" ht="15.75" customHeight="1" x14ac:dyDescent="0.5"/>
    <row r="644" ht="15.75" customHeight="1" x14ac:dyDescent="0.5"/>
    <row r="645" ht="15.75" customHeight="1" x14ac:dyDescent="0.5"/>
    <row r="646" ht="15.75" customHeight="1" x14ac:dyDescent="0.5"/>
    <row r="647" ht="15.75" customHeight="1" x14ac:dyDescent="0.5"/>
    <row r="648" ht="15.75" customHeight="1" x14ac:dyDescent="0.5"/>
    <row r="649" ht="15.75" customHeight="1" x14ac:dyDescent="0.5"/>
    <row r="650" ht="15.75" customHeight="1" x14ac:dyDescent="0.5"/>
    <row r="651" ht="15.75" customHeight="1" x14ac:dyDescent="0.5"/>
    <row r="652" ht="15.75" customHeight="1" x14ac:dyDescent="0.5"/>
    <row r="653" ht="15.75" customHeight="1" x14ac:dyDescent="0.5"/>
    <row r="654" ht="15.75" customHeight="1" x14ac:dyDescent="0.5"/>
    <row r="655" ht="15.75" customHeight="1" x14ac:dyDescent="0.5"/>
    <row r="656" ht="15.75" customHeight="1" x14ac:dyDescent="0.5"/>
    <row r="657" ht="15.75" customHeight="1" x14ac:dyDescent="0.5"/>
    <row r="658" ht="15.75" customHeight="1" x14ac:dyDescent="0.5"/>
    <row r="659" ht="15.75" customHeight="1" x14ac:dyDescent="0.5"/>
    <row r="660" ht="15.75" customHeight="1" x14ac:dyDescent="0.5"/>
    <row r="661" ht="15.75" customHeight="1" x14ac:dyDescent="0.5"/>
    <row r="662" ht="15.75" customHeight="1" x14ac:dyDescent="0.5"/>
    <row r="663" ht="15.75" customHeight="1" x14ac:dyDescent="0.5"/>
    <row r="664" ht="15.75" customHeight="1" x14ac:dyDescent="0.5"/>
    <row r="665" ht="15.75" customHeight="1" x14ac:dyDescent="0.5"/>
    <row r="666" ht="15.75" customHeight="1" x14ac:dyDescent="0.5"/>
    <row r="667" ht="15.75" customHeight="1" x14ac:dyDescent="0.5"/>
    <row r="668" ht="15.75" customHeight="1" x14ac:dyDescent="0.5"/>
    <row r="669" ht="15.75" customHeight="1" x14ac:dyDescent="0.5"/>
    <row r="670" ht="15.75" customHeight="1" x14ac:dyDescent="0.5"/>
    <row r="671" ht="15.75" customHeight="1" x14ac:dyDescent="0.5"/>
    <row r="672" ht="15.75" customHeight="1" x14ac:dyDescent="0.5"/>
    <row r="673" ht="15.75" customHeight="1" x14ac:dyDescent="0.5"/>
    <row r="674" ht="15.75" customHeight="1" x14ac:dyDescent="0.5"/>
    <row r="675" ht="15.75" customHeight="1" x14ac:dyDescent="0.5"/>
    <row r="676" ht="15.75" customHeight="1" x14ac:dyDescent="0.5"/>
    <row r="677" ht="15.75" customHeight="1" x14ac:dyDescent="0.5"/>
    <row r="678" ht="15.75" customHeight="1" x14ac:dyDescent="0.5"/>
    <row r="679" ht="15.75" customHeight="1" x14ac:dyDescent="0.5"/>
    <row r="680" ht="15.75" customHeight="1" x14ac:dyDescent="0.5"/>
    <row r="681" ht="15.75" customHeight="1" x14ac:dyDescent="0.5"/>
    <row r="682" ht="15.75" customHeight="1" x14ac:dyDescent="0.5"/>
    <row r="683" ht="15.75" customHeight="1" x14ac:dyDescent="0.5"/>
    <row r="684" ht="15.75" customHeight="1" x14ac:dyDescent="0.5"/>
    <row r="685" ht="15.75" customHeight="1" x14ac:dyDescent="0.5"/>
    <row r="686" ht="15.75" customHeight="1" x14ac:dyDescent="0.5"/>
    <row r="687" ht="15.75" customHeight="1" x14ac:dyDescent="0.5"/>
    <row r="688" ht="15.75" customHeight="1" x14ac:dyDescent="0.5"/>
    <row r="689" ht="15.75" customHeight="1" x14ac:dyDescent="0.5"/>
    <row r="690" ht="15.75" customHeight="1" x14ac:dyDescent="0.5"/>
    <row r="691" ht="15.75" customHeight="1" x14ac:dyDescent="0.5"/>
    <row r="692" ht="15.75" customHeight="1" x14ac:dyDescent="0.5"/>
    <row r="693" ht="15.75" customHeight="1" x14ac:dyDescent="0.5"/>
    <row r="694" ht="15.75" customHeight="1" x14ac:dyDescent="0.5"/>
    <row r="695" ht="15.75" customHeight="1" x14ac:dyDescent="0.5"/>
    <row r="696" ht="15.75" customHeight="1" x14ac:dyDescent="0.5"/>
    <row r="697" ht="15.75" customHeight="1" x14ac:dyDescent="0.5"/>
    <row r="698" ht="15.75" customHeight="1" x14ac:dyDescent="0.5"/>
    <row r="699" ht="15.75" customHeight="1" x14ac:dyDescent="0.5"/>
    <row r="700" ht="15.75" customHeight="1" x14ac:dyDescent="0.5"/>
    <row r="701" ht="15.75" customHeight="1" x14ac:dyDescent="0.5"/>
    <row r="702" ht="15.75" customHeight="1" x14ac:dyDescent="0.5"/>
    <row r="703" ht="15.75" customHeight="1" x14ac:dyDescent="0.5"/>
    <row r="704" ht="15.75" customHeight="1" x14ac:dyDescent="0.5"/>
    <row r="705" ht="15.75" customHeight="1" x14ac:dyDescent="0.5"/>
    <row r="706" ht="15.75" customHeight="1" x14ac:dyDescent="0.5"/>
    <row r="707" ht="15.75" customHeight="1" x14ac:dyDescent="0.5"/>
    <row r="708" ht="15.75" customHeight="1" x14ac:dyDescent="0.5"/>
    <row r="709" ht="15.75" customHeight="1" x14ac:dyDescent="0.5"/>
    <row r="710" ht="15.75" customHeight="1" x14ac:dyDescent="0.5"/>
    <row r="711" ht="15.75" customHeight="1" x14ac:dyDescent="0.5"/>
    <row r="712" ht="15.75" customHeight="1" x14ac:dyDescent="0.5"/>
    <row r="713" ht="15.75" customHeight="1" x14ac:dyDescent="0.5"/>
    <row r="714" ht="15.75" customHeight="1" x14ac:dyDescent="0.5"/>
    <row r="715" ht="15.75" customHeight="1" x14ac:dyDescent="0.5"/>
    <row r="716" ht="15.75" customHeight="1" x14ac:dyDescent="0.5"/>
    <row r="717" ht="15.75" customHeight="1" x14ac:dyDescent="0.5"/>
    <row r="718" ht="15.75" customHeight="1" x14ac:dyDescent="0.5"/>
    <row r="719" ht="15.75" customHeight="1" x14ac:dyDescent="0.5"/>
    <row r="720" ht="15.75" customHeight="1" x14ac:dyDescent="0.5"/>
    <row r="721" ht="15.75" customHeight="1" x14ac:dyDescent="0.5"/>
    <row r="722" ht="15.75" customHeight="1" x14ac:dyDescent="0.5"/>
    <row r="723" ht="15.75" customHeight="1" x14ac:dyDescent="0.5"/>
    <row r="724" ht="15.75" customHeight="1" x14ac:dyDescent="0.5"/>
    <row r="725" ht="15.75" customHeight="1" x14ac:dyDescent="0.5"/>
    <row r="726" ht="15.75" customHeight="1" x14ac:dyDescent="0.5"/>
    <row r="727" ht="15.75" customHeight="1" x14ac:dyDescent="0.5"/>
    <row r="728" ht="15.75" customHeight="1" x14ac:dyDescent="0.5"/>
    <row r="729" ht="15.75" customHeight="1" x14ac:dyDescent="0.5"/>
    <row r="730" ht="15.75" customHeight="1" x14ac:dyDescent="0.5"/>
    <row r="731" ht="15.75" customHeight="1" x14ac:dyDescent="0.5"/>
    <row r="732" ht="15.75" customHeight="1" x14ac:dyDescent="0.5"/>
    <row r="733" ht="15.75" customHeight="1" x14ac:dyDescent="0.5"/>
    <row r="734" ht="15.75" customHeight="1" x14ac:dyDescent="0.5"/>
    <row r="735" ht="15.75" customHeight="1" x14ac:dyDescent="0.5"/>
    <row r="736" ht="15.75" customHeight="1" x14ac:dyDescent="0.5"/>
    <row r="737" ht="15.75" customHeight="1" x14ac:dyDescent="0.5"/>
    <row r="738" ht="15.75" customHeight="1" x14ac:dyDescent="0.5"/>
    <row r="739" ht="15.75" customHeight="1" x14ac:dyDescent="0.5"/>
    <row r="740" ht="15.75" customHeight="1" x14ac:dyDescent="0.5"/>
    <row r="741" ht="15.75" customHeight="1" x14ac:dyDescent="0.5"/>
    <row r="742" ht="15.75" customHeight="1" x14ac:dyDescent="0.5"/>
    <row r="743" ht="15.75" customHeight="1" x14ac:dyDescent="0.5"/>
    <row r="744" ht="15.75" customHeight="1" x14ac:dyDescent="0.5"/>
    <row r="745" ht="15.75" customHeight="1" x14ac:dyDescent="0.5"/>
    <row r="746" ht="15.75" customHeight="1" x14ac:dyDescent="0.5"/>
    <row r="747" ht="15.75" customHeight="1" x14ac:dyDescent="0.5"/>
    <row r="748" ht="15.75" customHeight="1" x14ac:dyDescent="0.5"/>
    <row r="749" ht="15.75" customHeight="1" x14ac:dyDescent="0.5"/>
    <row r="750" ht="15.75" customHeight="1" x14ac:dyDescent="0.5"/>
    <row r="751" ht="15.75" customHeight="1" x14ac:dyDescent="0.5"/>
    <row r="752" ht="15.75" customHeight="1" x14ac:dyDescent="0.5"/>
    <row r="753" ht="15.75" customHeight="1" x14ac:dyDescent="0.5"/>
    <row r="754" ht="15.75" customHeight="1" x14ac:dyDescent="0.5"/>
    <row r="755" ht="15.75" customHeight="1" x14ac:dyDescent="0.5"/>
    <row r="756" ht="15.75" customHeight="1" x14ac:dyDescent="0.5"/>
    <row r="757" ht="15.75" customHeight="1" x14ac:dyDescent="0.5"/>
    <row r="758" ht="15.75" customHeight="1" x14ac:dyDescent="0.5"/>
    <row r="759" ht="15.75" customHeight="1" x14ac:dyDescent="0.5"/>
    <row r="760" ht="15.75" customHeight="1" x14ac:dyDescent="0.5"/>
    <row r="761" ht="15.75" customHeight="1" x14ac:dyDescent="0.5"/>
    <row r="762" ht="15.75" customHeight="1" x14ac:dyDescent="0.5"/>
    <row r="763" ht="15.75" customHeight="1" x14ac:dyDescent="0.5"/>
    <row r="764" ht="15.75" customHeight="1" x14ac:dyDescent="0.5"/>
    <row r="765" ht="15.75" customHeight="1" x14ac:dyDescent="0.5"/>
    <row r="766" ht="15.75" customHeight="1" x14ac:dyDescent="0.5"/>
    <row r="767" ht="15.75" customHeight="1" x14ac:dyDescent="0.5"/>
    <row r="768" ht="15.75" customHeight="1" x14ac:dyDescent="0.5"/>
    <row r="769" ht="15.75" customHeight="1" x14ac:dyDescent="0.5"/>
    <row r="770" ht="15.75" customHeight="1" x14ac:dyDescent="0.5"/>
    <row r="771" ht="15.75" customHeight="1" x14ac:dyDescent="0.5"/>
    <row r="772" ht="15.75" customHeight="1" x14ac:dyDescent="0.5"/>
    <row r="773" ht="15.75" customHeight="1" x14ac:dyDescent="0.5"/>
    <row r="774" ht="15.75" customHeight="1" x14ac:dyDescent="0.5"/>
    <row r="775" ht="15.75" customHeight="1" x14ac:dyDescent="0.5"/>
    <row r="776" ht="15.75" customHeight="1" x14ac:dyDescent="0.5"/>
    <row r="777" ht="15.75" customHeight="1" x14ac:dyDescent="0.5"/>
    <row r="778" ht="15.75" customHeight="1" x14ac:dyDescent="0.5"/>
    <row r="779" ht="15.75" customHeight="1" x14ac:dyDescent="0.5"/>
    <row r="780" ht="15.75" customHeight="1" x14ac:dyDescent="0.5"/>
    <row r="781" ht="15.75" customHeight="1" x14ac:dyDescent="0.5"/>
    <row r="782" ht="15.75" customHeight="1" x14ac:dyDescent="0.5"/>
    <row r="783" ht="15.75" customHeight="1" x14ac:dyDescent="0.5"/>
    <row r="784" ht="15.75" customHeight="1" x14ac:dyDescent="0.5"/>
    <row r="785" ht="15.75" customHeight="1" x14ac:dyDescent="0.5"/>
    <row r="786" ht="15.75" customHeight="1" x14ac:dyDescent="0.5"/>
    <row r="787" ht="15.75" customHeight="1" x14ac:dyDescent="0.5"/>
    <row r="788" ht="15.75" customHeight="1" x14ac:dyDescent="0.5"/>
    <row r="789" ht="15.75" customHeight="1" x14ac:dyDescent="0.5"/>
    <row r="790" ht="15.75" customHeight="1" x14ac:dyDescent="0.5"/>
    <row r="791" ht="15.75" customHeight="1" x14ac:dyDescent="0.5"/>
    <row r="792" ht="15.75" customHeight="1" x14ac:dyDescent="0.5"/>
    <row r="793" ht="15.75" customHeight="1" x14ac:dyDescent="0.5"/>
    <row r="794" ht="15.75" customHeight="1" x14ac:dyDescent="0.5"/>
    <row r="795" ht="15.75" customHeight="1" x14ac:dyDescent="0.5"/>
    <row r="796" ht="15.75" customHeight="1" x14ac:dyDescent="0.5"/>
    <row r="797" ht="15.75" customHeight="1" x14ac:dyDescent="0.5"/>
    <row r="798" ht="15.75" customHeight="1" x14ac:dyDescent="0.5"/>
    <row r="799" ht="15.75" customHeight="1" x14ac:dyDescent="0.5"/>
    <row r="800" ht="15.75" customHeight="1" x14ac:dyDescent="0.5"/>
    <row r="801" ht="15.75" customHeight="1" x14ac:dyDescent="0.5"/>
    <row r="802" ht="15.75" customHeight="1" x14ac:dyDescent="0.5"/>
    <row r="803" ht="15.75" customHeight="1" x14ac:dyDescent="0.5"/>
    <row r="804" ht="15.75" customHeight="1" x14ac:dyDescent="0.5"/>
    <row r="805" ht="15.75" customHeight="1" x14ac:dyDescent="0.5"/>
    <row r="806" ht="15.75" customHeight="1" x14ac:dyDescent="0.5"/>
    <row r="807" ht="15.75" customHeight="1" x14ac:dyDescent="0.5"/>
    <row r="808" ht="15.75" customHeight="1" x14ac:dyDescent="0.5"/>
    <row r="809" ht="15.75" customHeight="1" x14ac:dyDescent="0.5"/>
    <row r="810" ht="15.75" customHeight="1" x14ac:dyDescent="0.5"/>
    <row r="811" ht="15.75" customHeight="1" x14ac:dyDescent="0.5"/>
    <row r="812" ht="15.75" customHeight="1" x14ac:dyDescent="0.5"/>
    <row r="813" ht="15.75" customHeight="1" x14ac:dyDescent="0.5"/>
    <row r="814" ht="15.75" customHeight="1" x14ac:dyDescent="0.5"/>
    <row r="815" ht="15.75" customHeight="1" x14ac:dyDescent="0.5"/>
    <row r="816" ht="15.75" customHeight="1" x14ac:dyDescent="0.5"/>
    <row r="817" ht="15.75" customHeight="1" x14ac:dyDescent="0.5"/>
    <row r="818" ht="15.75" customHeight="1" x14ac:dyDescent="0.5"/>
    <row r="819" ht="15.75" customHeight="1" x14ac:dyDescent="0.5"/>
    <row r="820" ht="15.75" customHeight="1" x14ac:dyDescent="0.5"/>
    <row r="821" ht="15.75" customHeight="1" x14ac:dyDescent="0.5"/>
    <row r="822" ht="15.75" customHeight="1" x14ac:dyDescent="0.5"/>
    <row r="823" ht="15.75" customHeight="1" x14ac:dyDescent="0.5"/>
    <row r="824" ht="15.75" customHeight="1" x14ac:dyDescent="0.5"/>
    <row r="825" ht="15.75" customHeight="1" x14ac:dyDescent="0.5"/>
    <row r="826" ht="15.75" customHeight="1" x14ac:dyDescent="0.5"/>
    <row r="827" ht="15.75" customHeight="1" x14ac:dyDescent="0.5"/>
    <row r="828" ht="15.75" customHeight="1" x14ac:dyDescent="0.5"/>
    <row r="829" ht="15.75" customHeight="1" x14ac:dyDescent="0.5"/>
    <row r="830" ht="15.75" customHeight="1" x14ac:dyDescent="0.5"/>
    <row r="831" ht="15.75" customHeight="1" x14ac:dyDescent="0.5"/>
    <row r="832" ht="15.75" customHeight="1" x14ac:dyDescent="0.5"/>
    <row r="833" ht="15.75" customHeight="1" x14ac:dyDescent="0.5"/>
    <row r="834" ht="15.75" customHeight="1" x14ac:dyDescent="0.5"/>
    <row r="835" ht="15.75" customHeight="1" x14ac:dyDescent="0.5"/>
    <row r="836" ht="15.75" customHeight="1" x14ac:dyDescent="0.5"/>
    <row r="837" ht="15.75" customHeight="1" x14ac:dyDescent="0.5"/>
    <row r="838" ht="15.75" customHeight="1" x14ac:dyDescent="0.5"/>
    <row r="839" ht="15.75" customHeight="1" x14ac:dyDescent="0.5"/>
    <row r="840" ht="15.75" customHeight="1" x14ac:dyDescent="0.5"/>
    <row r="841" ht="15.75" customHeight="1" x14ac:dyDescent="0.5"/>
    <row r="842" ht="15.75" customHeight="1" x14ac:dyDescent="0.5"/>
    <row r="843" ht="15.75" customHeight="1" x14ac:dyDescent="0.5"/>
    <row r="844" ht="15.75" customHeight="1" x14ac:dyDescent="0.5"/>
    <row r="845" ht="15.75" customHeight="1" x14ac:dyDescent="0.5"/>
    <row r="846" ht="15.75" customHeight="1" x14ac:dyDescent="0.5"/>
    <row r="847" ht="15.75" customHeight="1" x14ac:dyDescent="0.5"/>
    <row r="848" ht="15.75" customHeight="1" x14ac:dyDescent="0.5"/>
    <row r="849" ht="15.75" customHeight="1" x14ac:dyDescent="0.5"/>
    <row r="850" ht="15.75" customHeight="1" x14ac:dyDescent="0.5"/>
    <row r="851" ht="15.75" customHeight="1" x14ac:dyDescent="0.5"/>
    <row r="852" ht="15.75" customHeight="1" x14ac:dyDescent="0.5"/>
    <row r="853" ht="15.75" customHeight="1" x14ac:dyDescent="0.5"/>
    <row r="854" ht="15.75" customHeight="1" x14ac:dyDescent="0.5"/>
    <row r="855" ht="15.75" customHeight="1" x14ac:dyDescent="0.5"/>
    <row r="856" ht="15.75" customHeight="1" x14ac:dyDescent="0.5"/>
    <row r="857" ht="15.75" customHeight="1" x14ac:dyDescent="0.5"/>
    <row r="858" ht="15.75" customHeight="1" x14ac:dyDescent="0.5"/>
    <row r="859" ht="15.75" customHeight="1" x14ac:dyDescent="0.5"/>
    <row r="860" ht="15.75" customHeight="1" x14ac:dyDescent="0.5"/>
    <row r="861" ht="15.75" customHeight="1" x14ac:dyDescent="0.5"/>
    <row r="862" ht="15.75" customHeight="1" x14ac:dyDescent="0.5"/>
    <row r="863" ht="15.75" customHeight="1" x14ac:dyDescent="0.5"/>
    <row r="864" ht="15.75" customHeight="1" x14ac:dyDescent="0.5"/>
    <row r="865" ht="15.75" customHeight="1" x14ac:dyDescent="0.5"/>
    <row r="866" ht="15.75" customHeight="1" x14ac:dyDescent="0.5"/>
    <row r="867" ht="15.75" customHeight="1" x14ac:dyDescent="0.5"/>
    <row r="868" ht="15.75" customHeight="1" x14ac:dyDescent="0.5"/>
    <row r="869" ht="15.75" customHeight="1" x14ac:dyDescent="0.5"/>
    <row r="870" ht="15.75" customHeight="1" x14ac:dyDescent="0.5"/>
    <row r="871" ht="15.75" customHeight="1" x14ac:dyDescent="0.5"/>
    <row r="872" ht="15.75" customHeight="1" x14ac:dyDescent="0.5"/>
    <row r="873" ht="15.75" customHeight="1" x14ac:dyDescent="0.5"/>
    <row r="874" ht="15.75" customHeight="1" x14ac:dyDescent="0.5"/>
    <row r="875" ht="15.75" customHeight="1" x14ac:dyDescent="0.5"/>
    <row r="876" ht="15.75" customHeight="1" x14ac:dyDescent="0.5"/>
    <row r="877" ht="15.75" customHeight="1" x14ac:dyDescent="0.5"/>
    <row r="878" ht="15.75" customHeight="1" x14ac:dyDescent="0.5"/>
    <row r="879" ht="15.75" customHeight="1" x14ac:dyDescent="0.5"/>
    <row r="880" ht="15.75" customHeight="1" x14ac:dyDescent="0.5"/>
    <row r="881" ht="15.75" customHeight="1" x14ac:dyDescent="0.5"/>
    <row r="882" ht="15.75" customHeight="1" x14ac:dyDescent="0.5"/>
    <row r="883" ht="15.75" customHeight="1" x14ac:dyDescent="0.5"/>
    <row r="884" ht="15.75" customHeight="1" x14ac:dyDescent="0.5"/>
    <row r="885" ht="15.75" customHeight="1" x14ac:dyDescent="0.5"/>
    <row r="886" ht="15.75" customHeight="1" x14ac:dyDescent="0.5"/>
    <row r="887" ht="15.75" customHeight="1" x14ac:dyDescent="0.5"/>
    <row r="888" ht="15.75" customHeight="1" x14ac:dyDescent="0.5"/>
    <row r="889" ht="15.75" customHeight="1" x14ac:dyDescent="0.5"/>
    <row r="890" ht="15.75" customHeight="1" x14ac:dyDescent="0.5"/>
    <row r="891" ht="15.75" customHeight="1" x14ac:dyDescent="0.5"/>
    <row r="892" ht="15.75" customHeight="1" x14ac:dyDescent="0.5"/>
    <row r="893" ht="15.75" customHeight="1" x14ac:dyDescent="0.5"/>
    <row r="894" ht="15.75" customHeight="1" x14ac:dyDescent="0.5"/>
    <row r="895" ht="15.75" customHeight="1" x14ac:dyDescent="0.5"/>
    <row r="896" ht="15.75" customHeight="1" x14ac:dyDescent="0.5"/>
    <row r="897" ht="15.75" customHeight="1" x14ac:dyDescent="0.5"/>
    <row r="898" ht="15.75" customHeight="1" x14ac:dyDescent="0.5"/>
    <row r="899" ht="15.75" customHeight="1" x14ac:dyDescent="0.5"/>
    <row r="900" ht="15.75" customHeight="1" x14ac:dyDescent="0.5"/>
    <row r="901" ht="15.75" customHeight="1" x14ac:dyDescent="0.5"/>
    <row r="902" ht="15.75" customHeight="1" x14ac:dyDescent="0.5"/>
    <row r="903" ht="15.75" customHeight="1" x14ac:dyDescent="0.5"/>
    <row r="904" ht="15.75" customHeight="1" x14ac:dyDescent="0.5"/>
    <row r="905" ht="15.75" customHeight="1" x14ac:dyDescent="0.5"/>
    <row r="906" ht="15.75" customHeight="1" x14ac:dyDescent="0.5"/>
    <row r="907" ht="15.75" customHeight="1" x14ac:dyDescent="0.5"/>
    <row r="908" ht="15.75" customHeight="1" x14ac:dyDescent="0.5"/>
    <row r="909" ht="15.75" customHeight="1" x14ac:dyDescent="0.5"/>
    <row r="910" ht="15.75" customHeight="1" x14ac:dyDescent="0.5"/>
    <row r="911" ht="15.75" customHeight="1" x14ac:dyDescent="0.5"/>
    <row r="912" ht="15.75" customHeight="1" x14ac:dyDescent="0.5"/>
    <row r="913" ht="15.75" customHeight="1" x14ac:dyDescent="0.5"/>
    <row r="914" ht="15.75" customHeight="1" x14ac:dyDescent="0.5"/>
    <row r="915" ht="15.75" customHeight="1" x14ac:dyDescent="0.5"/>
    <row r="916" ht="15.75" customHeight="1" x14ac:dyDescent="0.5"/>
    <row r="917" ht="15.75" customHeight="1" x14ac:dyDescent="0.5"/>
    <row r="918" ht="15.75" customHeight="1" x14ac:dyDescent="0.5"/>
    <row r="919" ht="15.75" customHeight="1" x14ac:dyDescent="0.5"/>
    <row r="920" ht="15.75" customHeight="1" x14ac:dyDescent="0.5"/>
    <row r="921" ht="15.75" customHeight="1" x14ac:dyDescent="0.5"/>
    <row r="922" ht="15.75" customHeight="1" x14ac:dyDescent="0.5"/>
    <row r="923" ht="15.75" customHeight="1" x14ac:dyDescent="0.5"/>
    <row r="924" ht="15.75" customHeight="1" x14ac:dyDescent="0.5"/>
    <row r="925" ht="15.75" customHeight="1" x14ac:dyDescent="0.5"/>
    <row r="926" ht="15.75" customHeight="1" x14ac:dyDescent="0.5"/>
    <row r="927" ht="15.75" customHeight="1" x14ac:dyDescent="0.5"/>
    <row r="928" ht="15.75" customHeight="1" x14ac:dyDescent="0.5"/>
    <row r="929" ht="15.75" customHeight="1" x14ac:dyDescent="0.5"/>
    <row r="930" ht="15.75" customHeight="1" x14ac:dyDescent="0.5"/>
    <row r="931" ht="15.75" customHeight="1" x14ac:dyDescent="0.5"/>
    <row r="932" ht="15.75" customHeight="1" x14ac:dyDescent="0.5"/>
    <row r="933" ht="15.75" customHeight="1" x14ac:dyDescent="0.5"/>
    <row r="934" ht="15.75" customHeight="1" x14ac:dyDescent="0.5"/>
    <row r="935" ht="15.75" customHeight="1" x14ac:dyDescent="0.5"/>
    <row r="936" ht="15.75" customHeight="1" x14ac:dyDescent="0.5"/>
    <row r="937" ht="15.75" customHeight="1" x14ac:dyDescent="0.5"/>
    <row r="938" ht="15.75" customHeight="1" x14ac:dyDescent="0.5"/>
    <row r="939" ht="15.75" customHeight="1" x14ac:dyDescent="0.5"/>
    <row r="940" ht="15.75" customHeight="1" x14ac:dyDescent="0.5"/>
    <row r="941" ht="15.75" customHeight="1" x14ac:dyDescent="0.5"/>
    <row r="942" ht="15.75" customHeight="1" x14ac:dyDescent="0.5"/>
    <row r="943" ht="15.75" customHeight="1" x14ac:dyDescent="0.5"/>
    <row r="944" ht="15.75" customHeight="1" x14ac:dyDescent="0.5"/>
    <row r="945" ht="15.75" customHeight="1" x14ac:dyDescent="0.5"/>
    <row r="946" ht="15.75" customHeight="1" x14ac:dyDescent="0.5"/>
    <row r="947" ht="15.75" customHeight="1" x14ac:dyDescent="0.5"/>
    <row r="948" ht="15.75" customHeight="1" x14ac:dyDescent="0.5"/>
    <row r="949" ht="15.75" customHeight="1" x14ac:dyDescent="0.5"/>
    <row r="950" ht="15.75" customHeight="1" x14ac:dyDescent="0.5"/>
    <row r="951" ht="15.75" customHeight="1" x14ac:dyDescent="0.5"/>
    <row r="952" ht="15.75" customHeight="1" x14ac:dyDescent="0.5"/>
    <row r="953" ht="15.75" customHeight="1" x14ac:dyDescent="0.5"/>
    <row r="954" ht="15.75" customHeight="1" x14ac:dyDescent="0.5"/>
    <row r="955" ht="15.75" customHeight="1" x14ac:dyDescent="0.5"/>
    <row r="956" ht="15.75" customHeight="1" x14ac:dyDescent="0.5"/>
    <row r="957" ht="15.75" customHeight="1" x14ac:dyDescent="0.5"/>
    <row r="958" ht="15.75" customHeight="1" x14ac:dyDescent="0.5"/>
    <row r="959" ht="15.75" customHeight="1" x14ac:dyDescent="0.5"/>
    <row r="960" ht="15.75" customHeight="1" x14ac:dyDescent="0.5"/>
    <row r="961" ht="15.75" customHeight="1" x14ac:dyDescent="0.5"/>
    <row r="962" ht="15.75" customHeight="1" x14ac:dyDescent="0.5"/>
    <row r="963" ht="15.75" customHeight="1" x14ac:dyDescent="0.5"/>
    <row r="964" ht="15.75" customHeight="1" x14ac:dyDescent="0.5"/>
    <row r="965" ht="15.75" customHeight="1" x14ac:dyDescent="0.5"/>
    <row r="966" ht="15.75" customHeight="1" x14ac:dyDescent="0.5"/>
    <row r="967" ht="15.75" customHeight="1" x14ac:dyDescent="0.5"/>
    <row r="968" ht="15.75" customHeight="1" x14ac:dyDescent="0.5"/>
    <row r="969" ht="15.75" customHeight="1" x14ac:dyDescent="0.5"/>
    <row r="970" ht="15.75" customHeight="1" x14ac:dyDescent="0.5"/>
    <row r="971" ht="15.75" customHeight="1" x14ac:dyDescent="0.5"/>
    <row r="972" ht="15.75" customHeight="1" x14ac:dyDescent="0.5"/>
    <row r="973" ht="15.75" customHeight="1" x14ac:dyDescent="0.5"/>
    <row r="974" ht="15.75" customHeight="1" x14ac:dyDescent="0.5"/>
    <row r="975" ht="15.75" customHeight="1" x14ac:dyDescent="0.5"/>
    <row r="976" ht="15.75" customHeight="1" x14ac:dyDescent="0.5"/>
    <row r="977" ht="15.75" customHeight="1" x14ac:dyDescent="0.5"/>
    <row r="978" ht="15.75" customHeight="1" x14ac:dyDescent="0.5"/>
    <row r="979" ht="15.75" customHeight="1" x14ac:dyDescent="0.5"/>
    <row r="980" ht="15.75" customHeight="1" x14ac:dyDescent="0.5"/>
    <row r="981" ht="15.75" customHeight="1" x14ac:dyDescent="0.5"/>
    <row r="982" ht="15.75" customHeight="1" x14ac:dyDescent="0.5"/>
    <row r="983" ht="15.75" customHeight="1" x14ac:dyDescent="0.5"/>
    <row r="984" ht="15.75" customHeight="1" x14ac:dyDescent="0.5"/>
    <row r="985" ht="15.75" customHeight="1" x14ac:dyDescent="0.5"/>
    <row r="986" ht="15.75" customHeight="1" x14ac:dyDescent="0.5"/>
    <row r="987" ht="15.75" customHeight="1" x14ac:dyDescent="0.5"/>
    <row r="988" ht="15.75" customHeight="1" x14ac:dyDescent="0.5"/>
    <row r="989" ht="15.75" customHeight="1" x14ac:dyDescent="0.5"/>
    <row r="990" ht="15.75" customHeight="1" x14ac:dyDescent="0.5"/>
    <row r="991" ht="15.75" customHeight="1" x14ac:dyDescent="0.5"/>
    <row r="992" ht="15.75" customHeight="1" x14ac:dyDescent="0.5"/>
    <row r="993" ht="15.75" customHeight="1" x14ac:dyDescent="0.5"/>
    <row r="994" ht="15.75" customHeight="1" x14ac:dyDescent="0.5"/>
    <row r="995" ht="15.75" customHeight="1" x14ac:dyDescent="0.5"/>
    <row r="996" ht="15.75" customHeight="1" x14ac:dyDescent="0.5"/>
    <row r="997" ht="15.75" customHeight="1" x14ac:dyDescent="0.5"/>
    <row r="998" ht="15.75" customHeight="1" x14ac:dyDescent="0.5"/>
    <row r="999" ht="15.75" customHeight="1" x14ac:dyDescent="0.5"/>
    <row r="1000" ht="15.75" customHeight="1" x14ac:dyDescent="0.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2"/>
  <sheetViews>
    <sheetView zoomScale="85" zoomScaleNormal="85" workbookViewId="0">
      <pane xSplit="2" ySplit="1" topLeftCell="D3" activePane="bottomRight" state="frozen"/>
      <selection pane="topRight" activeCell="C1" sqref="C1"/>
      <selection pane="bottomLeft" activeCell="A2" sqref="A2"/>
      <selection pane="bottomRight" activeCell="G3" sqref="G3"/>
    </sheetView>
  </sheetViews>
  <sheetFormatPr defaultColWidth="11.25" defaultRowHeight="15" customHeight="1" x14ac:dyDescent="0.5"/>
  <cols>
    <col min="1" max="1" width="12" customWidth="1"/>
    <col min="2" max="2" width="27.875" customWidth="1"/>
    <col min="3" max="3" width="23" customWidth="1"/>
    <col min="4" max="4" width="18.75" customWidth="1"/>
    <col min="5" max="5" width="144.75" customWidth="1"/>
    <col min="6" max="6" width="32.25" customWidth="1"/>
    <col min="7" max="7" width="23.25" customWidth="1"/>
    <col min="8" max="8" width="17.125" customWidth="1"/>
    <col min="9" max="9" width="15.875" customWidth="1"/>
    <col min="10" max="10" width="16.125" customWidth="1"/>
    <col min="11" max="11" width="23.875" customWidth="1"/>
    <col min="12" max="12" width="19.25" customWidth="1"/>
    <col min="13" max="13" width="26.75" customWidth="1"/>
    <col min="14" max="14" width="18.75" customWidth="1"/>
    <col min="15" max="15" width="25.125" customWidth="1"/>
    <col min="16" max="16" width="23.25" customWidth="1"/>
    <col min="17" max="17" width="51.625" customWidth="1"/>
    <col min="18" max="18" width="27.75" customWidth="1"/>
    <col min="19" max="20" width="26.125" customWidth="1"/>
    <col min="21" max="21" width="25.75" customWidth="1"/>
    <col min="22" max="27" width="8.375" customWidth="1"/>
  </cols>
  <sheetData>
    <row r="1" spans="1:27" ht="78.75" customHeight="1" x14ac:dyDescent="0.5">
      <c r="A1" s="12" t="s">
        <v>17</v>
      </c>
      <c r="B1" s="13" t="s">
        <v>18</v>
      </c>
      <c r="C1" s="13" t="s">
        <v>19</v>
      </c>
      <c r="D1" s="13" t="s">
        <v>20</v>
      </c>
      <c r="E1" s="13" t="s">
        <v>21</v>
      </c>
      <c r="F1" s="13" t="s">
        <v>22</v>
      </c>
      <c r="G1" s="13" t="s">
        <v>23</v>
      </c>
      <c r="H1" s="14" t="s">
        <v>24</v>
      </c>
      <c r="I1" s="15" t="s">
        <v>25</v>
      </c>
      <c r="J1" s="14" t="s">
        <v>26</v>
      </c>
      <c r="K1" s="14" t="s">
        <v>27</v>
      </c>
      <c r="L1" s="14" t="s">
        <v>28</v>
      </c>
      <c r="M1" s="14" t="s">
        <v>29</v>
      </c>
      <c r="N1" s="13" t="s">
        <v>30</v>
      </c>
      <c r="O1" s="13" t="s">
        <v>31</v>
      </c>
      <c r="P1" s="13" t="s">
        <v>32</v>
      </c>
      <c r="Q1" s="13" t="s">
        <v>33</v>
      </c>
      <c r="R1" s="13" t="s">
        <v>34</v>
      </c>
      <c r="S1" s="13" t="s">
        <v>35</v>
      </c>
      <c r="T1" s="13" t="s">
        <v>36</v>
      </c>
      <c r="U1" s="13" t="s">
        <v>37</v>
      </c>
      <c r="V1" s="16"/>
      <c r="W1" s="16"/>
      <c r="X1" s="16"/>
      <c r="Y1" s="16"/>
      <c r="Z1" s="16"/>
      <c r="AA1" s="16"/>
    </row>
    <row r="2" spans="1:27" ht="15.75" customHeight="1" x14ac:dyDescent="0.5">
      <c r="A2" s="283" t="s">
        <v>38</v>
      </c>
      <c r="B2" s="284"/>
      <c r="C2" s="95"/>
      <c r="D2" s="95"/>
      <c r="E2" s="95"/>
      <c r="F2" s="95"/>
      <c r="G2" s="95"/>
      <c r="H2" s="96">
        <f t="shared" ref="H2:M2" si="0">SUM(H3:H17)</f>
        <v>6525243.9799999995</v>
      </c>
      <c r="I2" s="96">
        <f t="shared" si="0"/>
        <v>4272662</v>
      </c>
      <c r="J2" s="96">
        <f t="shared" si="0"/>
        <v>4820000</v>
      </c>
      <c r="K2" s="96">
        <f t="shared" si="0"/>
        <v>1980000</v>
      </c>
      <c r="L2" s="96">
        <f t="shared" si="0"/>
        <v>0</v>
      </c>
      <c r="M2" s="97">
        <f t="shared" si="0"/>
        <v>17597905.98</v>
      </c>
      <c r="N2" s="95"/>
      <c r="O2" s="95"/>
      <c r="P2" s="95"/>
      <c r="Q2" s="95"/>
      <c r="R2" s="95"/>
      <c r="S2" s="95"/>
      <c r="T2" s="95"/>
      <c r="U2" s="95"/>
      <c r="V2" s="16"/>
      <c r="W2" s="16"/>
      <c r="X2" s="16"/>
      <c r="Y2" s="16"/>
      <c r="Z2" s="16"/>
      <c r="AA2" s="16"/>
    </row>
    <row r="3" spans="1:27" ht="283.5" x14ac:dyDescent="0.5">
      <c r="A3" s="17">
        <v>1.1000000000000001</v>
      </c>
      <c r="B3" s="18" t="s">
        <v>39</v>
      </c>
      <c r="C3" s="18" t="s">
        <v>40</v>
      </c>
      <c r="D3" s="18" t="s">
        <v>41</v>
      </c>
      <c r="E3" s="18" t="s">
        <v>42</v>
      </c>
      <c r="F3" s="18" t="s">
        <v>38</v>
      </c>
      <c r="G3" s="18" t="s">
        <v>43</v>
      </c>
      <c r="H3" s="19">
        <v>798274.25</v>
      </c>
      <c r="I3" s="19">
        <v>4272662</v>
      </c>
      <c r="J3" s="19"/>
      <c r="K3" s="19"/>
      <c r="L3" s="19"/>
      <c r="M3" s="19">
        <f>SUM(H3:L3)</f>
        <v>5070936.25</v>
      </c>
      <c r="N3" s="18" t="s">
        <v>44</v>
      </c>
      <c r="O3" s="18" t="s">
        <v>45</v>
      </c>
      <c r="P3" s="18" t="s">
        <v>46</v>
      </c>
      <c r="Q3" s="18" t="s">
        <v>47</v>
      </c>
      <c r="R3" s="18" t="s">
        <v>48</v>
      </c>
      <c r="S3" s="18" t="s">
        <v>49</v>
      </c>
      <c r="T3" s="18" t="s">
        <v>50</v>
      </c>
      <c r="U3" s="18"/>
      <c r="V3" s="16"/>
      <c r="W3" s="16"/>
      <c r="X3" s="16"/>
      <c r="Y3" s="16"/>
      <c r="Z3" s="16"/>
      <c r="AA3" s="16"/>
    </row>
    <row r="4" spans="1:27" s="83" customFormat="1" ht="157.5" x14ac:dyDescent="0.5">
      <c r="A4" s="84" t="s">
        <v>51</v>
      </c>
      <c r="B4" s="80" t="s">
        <v>52</v>
      </c>
      <c r="C4" s="80" t="s">
        <v>40</v>
      </c>
      <c r="D4" s="80" t="s">
        <v>41</v>
      </c>
      <c r="E4" s="80" t="s">
        <v>53</v>
      </c>
      <c r="F4" s="80" t="s">
        <v>38</v>
      </c>
      <c r="G4" s="80" t="s">
        <v>43</v>
      </c>
      <c r="H4" s="81"/>
      <c r="I4" s="81"/>
      <c r="J4" s="81"/>
      <c r="K4" s="81"/>
      <c r="L4" s="81"/>
      <c r="M4" s="81"/>
      <c r="N4" s="80" t="s">
        <v>54</v>
      </c>
      <c r="O4" s="80" t="s">
        <v>45</v>
      </c>
      <c r="P4" s="80"/>
      <c r="Q4" s="80" t="s">
        <v>47</v>
      </c>
      <c r="R4" s="80"/>
      <c r="S4" s="80"/>
      <c r="T4" s="80" t="s">
        <v>55</v>
      </c>
      <c r="U4" s="80"/>
      <c r="V4" s="82"/>
      <c r="W4" s="82"/>
      <c r="X4" s="82"/>
      <c r="Y4" s="82"/>
      <c r="Z4" s="82"/>
      <c r="AA4" s="82"/>
    </row>
    <row r="5" spans="1:27" ht="110.25" x14ac:dyDescent="0.5">
      <c r="A5" s="17">
        <v>1.3</v>
      </c>
      <c r="B5" s="18" t="s">
        <v>56</v>
      </c>
      <c r="C5" s="18" t="s">
        <v>57</v>
      </c>
      <c r="D5" s="18" t="s">
        <v>41</v>
      </c>
      <c r="E5" s="85" t="s">
        <v>58</v>
      </c>
      <c r="F5" s="18" t="s">
        <v>38</v>
      </c>
      <c r="G5" s="18" t="s">
        <v>59</v>
      </c>
      <c r="H5" s="19">
        <v>608717.49</v>
      </c>
      <c r="I5" s="19"/>
      <c r="J5" s="19"/>
      <c r="K5" s="19"/>
      <c r="L5" s="19"/>
      <c r="M5" s="19">
        <f t="shared" ref="M5:M23" si="1">SUM(H5:L5)</f>
        <v>608717.49</v>
      </c>
      <c r="N5" s="18" t="s">
        <v>44</v>
      </c>
      <c r="O5" s="18"/>
      <c r="P5" s="18"/>
      <c r="Q5" s="18"/>
      <c r="R5" s="18"/>
      <c r="S5" s="18" t="s">
        <v>49</v>
      </c>
      <c r="T5" s="18"/>
      <c r="U5" s="18"/>
      <c r="V5" s="16"/>
      <c r="W5" s="16"/>
      <c r="X5" s="16"/>
      <c r="Y5" s="16"/>
      <c r="Z5" s="16"/>
      <c r="AA5" s="16"/>
    </row>
    <row r="6" spans="1:27" ht="63" x14ac:dyDescent="0.5">
      <c r="A6" s="17">
        <v>1.4</v>
      </c>
      <c r="B6" s="18" t="s">
        <v>60</v>
      </c>
      <c r="C6" s="18" t="s">
        <v>57</v>
      </c>
      <c r="D6" s="18" t="s">
        <v>41</v>
      </c>
      <c r="E6" s="80" t="s">
        <v>61</v>
      </c>
      <c r="F6" s="18" t="s">
        <v>38</v>
      </c>
      <c r="G6" s="18" t="s">
        <v>59</v>
      </c>
      <c r="H6" s="19">
        <v>240283.22</v>
      </c>
      <c r="I6" s="19"/>
      <c r="J6" s="19"/>
      <c r="K6" s="19"/>
      <c r="L6" s="19"/>
      <c r="M6" s="19">
        <f t="shared" si="1"/>
        <v>240283.22</v>
      </c>
      <c r="N6" s="18" t="s">
        <v>54</v>
      </c>
      <c r="O6" s="18"/>
      <c r="P6" s="18"/>
      <c r="Q6" s="18"/>
      <c r="R6" s="18"/>
      <c r="S6" s="18" t="s">
        <v>62</v>
      </c>
      <c r="T6" s="18"/>
      <c r="U6" s="18"/>
      <c r="V6" s="16"/>
      <c r="W6" s="16"/>
      <c r="X6" s="16"/>
      <c r="Y6" s="16"/>
      <c r="Z6" s="16"/>
      <c r="AA6" s="16"/>
    </row>
    <row r="7" spans="1:27" ht="157.5" x14ac:dyDescent="0.5">
      <c r="A7" s="17">
        <v>1.5</v>
      </c>
      <c r="B7" s="18" t="s">
        <v>63</v>
      </c>
      <c r="C7" s="85" t="s">
        <v>64</v>
      </c>
      <c r="D7" s="18" t="s">
        <v>41</v>
      </c>
      <c r="E7" s="21" t="s">
        <v>65</v>
      </c>
      <c r="F7" s="18" t="s">
        <v>38</v>
      </c>
      <c r="G7" s="85" t="s">
        <v>66</v>
      </c>
      <c r="H7" s="19">
        <v>1156563.22</v>
      </c>
      <c r="I7" s="19"/>
      <c r="J7" s="19"/>
      <c r="K7" s="19"/>
      <c r="L7" s="19"/>
      <c r="M7" s="19">
        <f t="shared" si="1"/>
        <v>1156563.22</v>
      </c>
      <c r="N7" s="18" t="s">
        <v>54</v>
      </c>
      <c r="O7" s="18"/>
      <c r="P7" s="18"/>
      <c r="Q7" s="18"/>
      <c r="R7" s="18"/>
      <c r="S7" s="18" t="s">
        <v>62</v>
      </c>
      <c r="T7" s="18"/>
      <c r="U7" s="18"/>
      <c r="V7" s="16"/>
      <c r="W7" s="16"/>
      <c r="X7" s="16"/>
      <c r="Y7" s="16"/>
      <c r="Z7" s="16"/>
      <c r="AA7" s="16"/>
    </row>
    <row r="8" spans="1:27" ht="173.25" x14ac:dyDescent="0.5">
      <c r="A8" s="17">
        <v>1.6</v>
      </c>
      <c r="B8" s="18" t="s">
        <v>67</v>
      </c>
      <c r="C8" s="85" t="s">
        <v>64</v>
      </c>
      <c r="D8" s="18" t="s">
        <v>41</v>
      </c>
      <c r="E8" s="80" t="s">
        <v>68</v>
      </c>
      <c r="F8" s="18" t="s">
        <v>38</v>
      </c>
      <c r="G8" s="85" t="s">
        <v>66</v>
      </c>
      <c r="H8" s="19">
        <v>854340.33</v>
      </c>
      <c r="I8" s="19"/>
      <c r="J8" s="19"/>
      <c r="K8" s="19"/>
      <c r="L8" s="19"/>
      <c r="M8" s="19">
        <f t="shared" si="1"/>
        <v>854340.33</v>
      </c>
      <c r="N8" s="18" t="s">
        <v>54</v>
      </c>
      <c r="O8" s="18"/>
      <c r="P8" s="18"/>
      <c r="Q8" s="18"/>
      <c r="R8" s="18"/>
      <c r="S8" s="18" t="s">
        <v>62</v>
      </c>
      <c r="T8" s="18"/>
      <c r="U8" s="18"/>
      <c r="V8" s="16"/>
      <c r="W8" s="16"/>
      <c r="X8" s="16"/>
      <c r="Y8" s="16"/>
      <c r="Z8" s="16"/>
      <c r="AA8" s="16"/>
    </row>
    <row r="9" spans="1:27" ht="204.75" x14ac:dyDescent="0.5">
      <c r="A9" s="17">
        <v>1.7</v>
      </c>
      <c r="B9" s="18" t="s">
        <v>69</v>
      </c>
      <c r="C9" s="18" t="s">
        <v>40</v>
      </c>
      <c r="D9" s="18" t="s">
        <v>41</v>
      </c>
      <c r="E9" s="18" t="s">
        <v>70</v>
      </c>
      <c r="F9" s="18" t="s">
        <v>38</v>
      </c>
      <c r="G9" s="18" t="s">
        <v>71</v>
      </c>
      <c r="H9" s="19">
        <v>1588539.05</v>
      </c>
      <c r="I9" s="19"/>
      <c r="J9" s="19">
        <v>1820000</v>
      </c>
      <c r="K9" s="19"/>
      <c r="L9" s="19"/>
      <c r="M9" s="19">
        <f t="shared" si="1"/>
        <v>3408539.05</v>
      </c>
      <c r="N9" s="18" t="s">
        <v>54</v>
      </c>
      <c r="O9" s="18" t="s">
        <v>45</v>
      </c>
      <c r="P9" s="18" t="s">
        <v>72</v>
      </c>
      <c r="Q9" s="18" t="s">
        <v>73</v>
      </c>
      <c r="R9" s="18" t="s">
        <v>74</v>
      </c>
      <c r="S9" s="18" t="s">
        <v>62</v>
      </c>
      <c r="T9" s="18" t="s">
        <v>50</v>
      </c>
      <c r="U9" s="18"/>
      <c r="V9" s="16"/>
      <c r="W9" s="16"/>
      <c r="X9" s="16"/>
      <c r="Y9" s="16"/>
      <c r="Z9" s="16"/>
      <c r="AA9" s="16"/>
    </row>
    <row r="10" spans="1:27" ht="126" x14ac:dyDescent="0.5">
      <c r="A10" s="17">
        <v>1.8</v>
      </c>
      <c r="B10" s="18" t="s">
        <v>75</v>
      </c>
      <c r="C10" s="18" t="s">
        <v>64</v>
      </c>
      <c r="D10" s="18" t="s">
        <v>76</v>
      </c>
      <c r="E10" s="85" t="s">
        <v>77</v>
      </c>
      <c r="F10" s="18" t="s">
        <v>38</v>
      </c>
      <c r="G10" s="85" t="s">
        <v>78</v>
      </c>
      <c r="H10" s="19">
        <v>1134670.75</v>
      </c>
      <c r="I10" s="19"/>
      <c r="J10" s="19"/>
      <c r="K10" s="19"/>
      <c r="L10" s="19"/>
      <c r="M10" s="19">
        <f t="shared" si="1"/>
        <v>1134670.75</v>
      </c>
      <c r="N10" s="18" t="s">
        <v>54</v>
      </c>
      <c r="O10" s="18"/>
      <c r="P10" s="18"/>
      <c r="Q10" s="18"/>
      <c r="R10" s="18"/>
      <c r="S10" s="18" t="s">
        <v>79</v>
      </c>
      <c r="T10" s="18"/>
      <c r="U10" s="18"/>
      <c r="V10" s="16"/>
      <c r="W10" s="16"/>
      <c r="X10" s="16"/>
      <c r="Y10" s="16"/>
      <c r="Z10" s="16"/>
      <c r="AA10" s="16"/>
    </row>
    <row r="11" spans="1:27" ht="213.75" customHeight="1" x14ac:dyDescent="0.5">
      <c r="A11" s="17">
        <v>1.9</v>
      </c>
      <c r="B11" s="18" t="s">
        <v>80</v>
      </c>
      <c r="C11" s="18" t="s">
        <v>64</v>
      </c>
      <c r="D11" s="18" t="s">
        <v>41</v>
      </c>
      <c r="E11" s="80" t="s">
        <v>81</v>
      </c>
      <c r="F11" s="18" t="s">
        <v>38</v>
      </c>
      <c r="G11" s="85" t="s">
        <v>82</v>
      </c>
      <c r="H11" s="19"/>
      <c r="I11" s="19"/>
      <c r="J11" s="19">
        <v>1880000</v>
      </c>
      <c r="K11" s="19"/>
      <c r="L11" s="19"/>
      <c r="M11" s="19">
        <f t="shared" si="1"/>
        <v>1880000</v>
      </c>
      <c r="N11" s="18" t="s">
        <v>83</v>
      </c>
      <c r="O11" s="18" t="s">
        <v>45</v>
      </c>
      <c r="P11" s="18" t="s">
        <v>84</v>
      </c>
      <c r="Q11" s="18" t="s">
        <v>85</v>
      </c>
      <c r="R11" s="18" t="s">
        <v>86</v>
      </c>
      <c r="S11" s="18" t="s">
        <v>79</v>
      </c>
      <c r="T11" s="18" t="s">
        <v>50</v>
      </c>
      <c r="U11" s="18"/>
      <c r="V11" s="16"/>
      <c r="W11" s="16"/>
      <c r="X11" s="16"/>
      <c r="Y11" s="16"/>
      <c r="Z11" s="16"/>
      <c r="AA11" s="16"/>
    </row>
    <row r="12" spans="1:27" ht="114" customHeight="1" x14ac:dyDescent="0.5">
      <c r="A12" s="17">
        <v>1.1000000000000001</v>
      </c>
      <c r="B12" s="18" t="s">
        <v>87</v>
      </c>
      <c r="C12" s="18" t="s">
        <v>57</v>
      </c>
      <c r="D12" s="18" t="s">
        <v>41</v>
      </c>
      <c r="E12" s="85" t="s">
        <v>88</v>
      </c>
      <c r="F12" s="18" t="s">
        <v>38</v>
      </c>
      <c r="G12" s="18" t="s">
        <v>89</v>
      </c>
      <c r="H12" s="19"/>
      <c r="I12" s="19"/>
      <c r="J12" s="19">
        <v>280000</v>
      </c>
      <c r="K12" s="19"/>
      <c r="L12" s="19"/>
      <c r="M12" s="19">
        <f t="shared" si="1"/>
        <v>280000</v>
      </c>
      <c r="N12" s="18" t="s">
        <v>90</v>
      </c>
      <c r="O12" s="18" t="s">
        <v>45</v>
      </c>
      <c r="P12" s="18" t="s">
        <v>91</v>
      </c>
      <c r="Q12" s="18" t="s">
        <v>92</v>
      </c>
      <c r="R12" s="18" t="s">
        <v>93</v>
      </c>
      <c r="S12" s="18" t="s">
        <v>94</v>
      </c>
      <c r="T12" s="18" t="s">
        <v>50</v>
      </c>
      <c r="U12" s="18"/>
      <c r="V12" s="16"/>
      <c r="W12" s="16"/>
      <c r="X12" s="16"/>
      <c r="Y12" s="16"/>
      <c r="Z12" s="16"/>
      <c r="AA12" s="16"/>
    </row>
    <row r="13" spans="1:27" ht="150" customHeight="1" x14ac:dyDescent="0.5">
      <c r="A13" s="17">
        <v>1.1100000000000001</v>
      </c>
      <c r="B13" s="18" t="s">
        <v>95</v>
      </c>
      <c r="C13" s="18" t="s">
        <v>64</v>
      </c>
      <c r="D13" s="18" t="s">
        <v>41</v>
      </c>
      <c r="E13" s="80" t="s">
        <v>96</v>
      </c>
      <c r="F13" s="18" t="s">
        <v>38</v>
      </c>
      <c r="G13" s="18" t="s">
        <v>97</v>
      </c>
      <c r="H13" s="19"/>
      <c r="I13" s="19"/>
      <c r="J13" s="19">
        <v>240000</v>
      </c>
      <c r="K13" s="19"/>
      <c r="L13" s="19"/>
      <c r="M13" s="19">
        <f t="shared" si="1"/>
        <v>240000</v>
      </c>
      <c r="N13" s="18" t="s">
        <v>90</v>
      </c>
      <c r="O13" s="18" t="s">
        <v>45</v>
      </c>
      <c r="P13" s="18" t="s">
        <v>98</v>
      </c>
      <c r="Q13" s="18" t="s">
        <v>99</v>
      </c>
      <c r="R13" s="18" t="s">
        <v>100</v>
      </c>
      <c r="S13" s="18" t="s">
        <v>94</v>
      </c>
      <c r="T13" s="18" t="s">
        <v>50</v>
      </c>
      <c r="U13" s="18"/>
      <c r="V13" s="16"/>
      <c r="W13" s="16"/>
      <c r="X13" s="16"/>
      <c r="Y13" s="16"/>
      <c r="Z13" s="16"/>
      <c r="AA13" s="16"/>
    </row>
    <row r="14" spans="1:27" ht="78" customHeight="1" x14ac:dyDescent="0.5">
      <c r="A14" s="17">
        <v>1.1200000000000001</v>
      </c>
      <c r="B14" s="80" t="s">
        <v>101</v>
      </c>
      <c r="C14" s="18" t="s">
        <v>64</v>
      </c>
      <c r="D14" s="18" t="s">
        <v>41</v>
      </c>
      <c r="E14" s="18" t="s">
        <v>102</v>
      </c>
      <c r="F14" s="18" t="s">
        <v>38</v>
      </c>
      <c r="G14" s="85" t="s">
        <v>103</v>
      </c>
      <c r="H14" s="19"/>
      <c r="I14" s="19"/>
      <c r="J14" s="19"/>
      <c r="K14" s="19">
        <v>1350000</v>
      </c>
      <c r="L14" s="19"/>
      <c r="M14" s="19">
        <f t="shared" si="1"/>
        <v>1350000</v>
      </c>
      <c r="N14" s="18" t="s">
        <v>104</v>
      </c>
      <c r="O14" s="18" t="s">
        <v>45</v>
      </c>
      <c r="P14" s="18"/>
      <c r="Q14" s="18" t="s">
        <v>105</v>
      </c>
      <c r="R14" s="18"/>
      <c r="S14" s="18" t="s">
        <v>49</v>
      </c>
      <c r="T14" s="18" t="s">
        <v>50</v>
      </c>
      <c r="U14" s="18"/>
      <c r="V14" s="16"/>
      <c r="W14" s="16"/>
      <c r="X14" s="16"/>
      <c r="Y14" s="16"/>
      <c r="Z14" s="16"/>
      <c r="AA14" s="16"/>
    </row>
    <row r="15" spans="1:27" ht="66" customHeight="1" x14ac:dyDescent="0.5">
      <c r="A15" s="17">
        <v>1.1299999999999999</v>
      </c>
      <c r="B15" s="18" t="s">
        <v>106</v>
      </c>
      <c r="C15" s="18" t="s">
        <v>64</v>
      </c>
      <c r="D15" s="18" t="s">
        <v>41</v>
      </c>
      <c r="E15" s="80" t="s">
        <v>107</v>
      </c>
      <c r="F15" s="18" t="s">
        <v>38</v>
      </c>
      <c r="G15" s="18" t="s">
        <v>108</v>
      </c>
      <c r="H15" s="19"/>
      <c r="I15" s="19"/>
      <c r="J15" s="19"/>
      <c r="K15" s="19">
        <v>630000</v>
      </c>
      <c r="L15" s="19"/>
      <c r="M15" s="19">
        <f t="shared" si="1"/>
        <v>630000</v>
      </c>
      <c r="N15" s="18" t="s">
        <v>109</v>
      </c>
      <c r="O15" s="18" t="s">
        <v>45</v>
      </c>
      <c r="P15" s="18" t="s">
        <v>110</v>
      </c>
      <c r="Q15" s="18" t="s">
        <v>111</v>
      </c>
      <c r="R15" s="18"/>
      <c r="S15" s="18" t="s">
        <v>94</v>
      </c>
      <c r="T15" s="18" t="s">
        <v>50</v>
      </c>
      <c r="U15" s="18"/>
      <c r="V15" s="16"/>
      <c r="W15" s="16"/>
      <c r="X15" s="16"/>
      <c r="Y15" s="16"/>
      <c r="Z15" s="16"/>
      <c r="AA15" s="16"/>
    </row>
    <row r="16" spans="1:27" ht="149.25" customHeight="1" x14ac:dyDescent="0.5">
      <c r="A16" s="17">
        <v>1.1399999999999999</v>
      </c>
      <c r="B16" s="22" t="s">
        <v>112</v>
      </c>
      <c r="C16" s="18" t="s">
        <v>64</v>
      </c>
      <c r="D16" s="18" t="s">
        <v>41</v>
      </c>
      <c r="E16" s="80" t="s">
        <v>113</v>
      </c>
      <c r="F16" s="18" t="s">
        <v>38</v>
      </c>
      <c r="G16" s="85" t="s">
        <v>114</v>
      </c>
      <c r="H16" s="23">
        <v>143855.67000000001</v>
      </c>
      <c r="I16" s="24"/>
      <c r="J16" s="24"/>
      <c r="K16" s="24"/>
      <c r="L16" s="24"/>
      <c r="M16" s="19">
        <f t="shared" si="1"/>
        <v>143855.67000000001</v>
      </c>
      <c r="N16" s="24"/>
      <c r="O16" s="24"/>
      <c r="P16" s="24"/>
      <c r="Q16" s="24"/>
      <c r="R16" s="24"/>
      <c r="S16" s="24"/>
      <c r="T16" s="24"/>
      <c r="U16" s="24"/>
      <c r="V16" s="16"/>
      <c r="W16" s="16"/>
      <c r="X16" s="16"/>
      <c r="Y16" s="16"/>
      <c r="Z16" s="16"/>
      <c r="AA16" s="16"/>
    </row>
    <row r="17" spans="1:27" ht="124.5" customHeight="1" x14ac:dyDescent="0.5">
      <c r="A17" s="17">
        <v>1.1499999999999999</v>
      </c>
      <c r="B17" s="25" t="s">
        <v>115</v>
      </c>
      <c r="C17" s="18" t="s">
        <v>64</v>
      </c>
      <c r="D17" s="25" t="s">
        <v>41</v>
      </c>
      <c r="E17" s="25" t="s">
        <v>116</v>
      </c>
      <c r="F17" s="25" t="s">
        <v>38</v>
      </c>
      <c r="G17" s="86" t="s">
        <v>82</v>
      </c>
      <c r="H17" s="21"/>
      <c r="I17" s="21"/>
      <c r="J17" s="21">
        <v>600000</v>
      </c>
      <c r="K17" s="21"/>
      <c r="L17" s="21"/>
      <c r="M17" s="19">
        <f t="shared" si="1"/>
        <v>600000</v>
      </c>
      <c r="N17" s="25" t="s">
        <v>117</v>
      </c>
      <c r="O17" s="25" t="s">
        <v>45</v>
      </c>
      <c r="P17" s="25" t="s">
        <v>118</v>
      </c>
      <c r="Q17" s="25" t="s">
        <v>119</v>
      </c>
      <c r="R17" s="25" t="s">
        <v>120</v>
      </c>
      <c r="S17" s="18" t="s">
        <v>79</v>
      </c>
      <c r="T17" s="25" t="s">
        <v>50</v>
      </c>
      <c r="U17" s="25"/>
      <c r="V17" s="98"/>
      <c r="W17" s="98"/>
      <c r="X17" s="98"/>
      <c r="Y17" s="98"/>
      <c r="Z17" s="98"/>
      <c r="AA17" s="98"/>
    </row>
    <row r="18" spans="1:27" ht="15.75" customHeight="1" x14ac:dyDescent="0.5">
      <c r="A18" s="283" t="s">
        <v>121</v>
      </c>
      <c r="B18" s="284"/>
      <c r="C18" s="95"/>
      <c r="D18" s="95"/>
      <c r="E18" s="95"/>
      <c r="F18" s="95"/>
      <c r="G18" s="95"/>
      <c r="H18" s="97">
        <f t="shared" ref="H18:L18" si="2">SUM(H19:H30)</f>
        <v>0</v>
      </c>
      <c r="I18" s="97">
        <f t="shared" si="2"/>
        <v>70000</v>
      </c>
      <c r="J18" s="97">
        <f t="shared" si="2"/>
        <v>8040174.3600000003</v>
      </c>
      <c r="K18" s="97">
        <f t="shared" si="2"/>
        <v>3630000</v>
      </c>
      <c r="L18" s="97">
        <f t="shared" si="2"/>
        <v>4000000</v>
      </c>
      <c r="M18" s="97">
        <f t="shared" si="1"/>
        <v>15740174.359999999</v>
      </c>
      <c r="N18" s="95"/>
      <c r="O18" s="95"/>
      <c r="P18" s="95"/>
      <c r="Q18" s="95"/>
      <c r="R18" s="95"/>
      <c r="S18" s="95"/>
      <c r="T18" s="95"/>
      <c r="U18" s="95"/>
      <c r="V18" s="16"/>
      <c r="W18" s="16"/>
      <c r="X18" s="16"/>
      <c r="Y18" s="16"/>
      <c r="Z18" s="16"/>
      <c r="AA18" s="16"/>
    </row>
    <row r="19" spans="1:27" ht="163.5" customHeight="1" x14ac:dyDescent="0.5">
      <c r="A19" s="17">
        <v>2.1</v>
      </c>
      <c r="B19" s="18" t="s">
        <v>122</v>
      </c>
      <c r="C19" s="80" t="s">
        <v>64</v>
      </c>
      <c r="D19" s="18" t="s">
        <v>41</v>
      </c>
      <c r="E19" s="22" t="s">
        <v>123</v>
      </c>
      <c r="F19" s="18" t="s">
        <v>121</v>
      </c>
      <c r="G19" s="80" t="s">
        <v>124</v>
      </c>
      <c r="H19" s="19"/>
      <c r="I19" s="19"/>
      <c r="J19" s="19">
        <v>1580174.36</v>
      </c>
      <c r="K19" s="19"/>
      <c r="L19" s="19"/>
      <c r="M19" s="19">
        <f t="shared" si="1"/>
        <v>1580174.36</v>
      </c>
      <c r="N19" s="18" t="s">
        <v>125</v>
      </c>
      <c r="O19" s="18" t="s">
        <v>45</v>
      </c>
      <c r="P19" s="18" t="s">
        <v>126</v>
      </c>
      <c r="Q19" s="18" t="s">
        <v>127</v>
      </c>
      <c r="R19" s="18" t="s">
        <v>128</v>
      </c>
      <c r="S19" s="18" t="s">
        <v>129</v>
      </c>
      <c r="T19" s="18" t="s">
        <v>130</v>
      </c>
      <c r="U19" s="99"/>
      <c r="V19" s="16"/>
      <c r="W19" s="16"/>
      <c r="X19" s="16"/>
      <c r="Y19" s="16"/>
      <c r="Z19" s="16"/>
      <c r="AA19" s="16"/>
    </row>
    <row r="20" spans="1:27" ht="267.75" x14ac:dyDescent="0.5">
      <c r="A20" s="17">
        <v>2.2000000000000002</v>
      </c>
      <c r="B20" s="18" t="s">
        <v>131</v>
      </c>
      <c r="C20" s="18" t="s">
        <v>40</v>
      </c>
      <c r="D20" s="18" t="s">
        <v>41</v>
      </c>
      <c r="E20" s="22" t="s">
        <v>132</v>
      </c>
      <c r="F20" s="18" t="s">
        <v>121</v>
      </c>
      <c r="G20" s="80" t="s">
        <v>133</v>
      </c>
      <c r="H20" s="19"/>
      <c r="I20" s="19"/>
      <c r="J20" s="19">
        <v>1800000</v>
      </c>
      <c r="K20" s="19"/>
      <c r="L20" s="19"/>
      <c r="M20" s="19">
        <f t="shared" si="1"/>
        <v>1800000</v>
      </c>
      <c r="N20" s="18" t="s">
        <v>134</v>
      </c>
      <c r="O20" s="18" t="s">
        <v>45</v>
      </c>
      <c r="P20" s="18" t="s">
        <v>135</v>
      </c>
      <c r="Q20" s="18" t="s">
        <v>136</v>
      </c>
      <c r="R20" s="18" t="s">
        <v>137</v>
      </c>
      <c r="S20" s="18" t="s">
        <v>138</v>
      </c>
      <c r="T20" s="18" t="s">
        <v>130</v>
      </c>
      <c r="U20" s="99"/>
      <c r="V20" s="16"/>
      <c r="W20" s="16"/>
      <c r="X20" s="16"/>
      <c r="Y20" s="16"/>
      <c r="Z20" s="16"/>
      <c r="AA20" s="16"/>
    </row>
    <row r="21" spans="1:27" ht="220.5" x14ac:dyDescent="0.5">
      <c r="A21" s="17">
        <v>2.2999999999999998</v>
      </c>
      <c r="B21" s="18" t="s">
        <v>139</v>
      </c>
      <c r="C21" s="18" t="s">
        <v>40</v>
      </c>
      <c r="D21" s="18" t="s">
        <v>41</v>
      </c>
      <c r="E21" s="22" t="s">
        <v>140</v>
      </c>
      <c r="F21" s="18" t="s">
        <v>121</v>
      </c>
      <c r="G21" s="22" t="s">
        <v>141</v>
      </c>
      <c r="H21" s="19"/>
      <c r="I21" s="19"/>
      <c r="J21" s="19">
        <v>2200000</v>
      </c>
      <c r="K21" s="19"/>
      <c r="L21" s="19"/>
      <c r="M21" s="19">
        <f t="shared" si="1"/>
        <v>2200000</v>
      </c>
      <c r="N21" s="18" t="s">
        <v>142</v>
      </c>
      <c r="O21" s="18" t="s">
        <v>45</v>
      </c>
      <c r="P21" s="18" t="s">
        <v>143</v>
      </c>
      <c r="Q21" s="22" t="s">
        <v>144</v>
      </c>
      <c r="R21" s="22" t="s">
        <v>145</v>
      </c>
      <c r="S21" s="18" t="s">
        <v>146</v>
      </c>
      <c r="T21" s="18" t="s">
        <v>130</v>
      </c>
      <c r="U21" s="99"/>
      <c r="V21" s="16"/>
      <c r="W21" s="16"/>
      <c r="X21" s="16"/>
      <c r="Y21" s="16"/>
      <c r="Z21" s="16"/>
      <c r="AA21" s="16"/>
    </row>
    <row r="22" spans="1:27" ht="204.75" x14ac:dyDescent="0.5">
      <c r="A22" s="17">
        <v>2.4</v>
      </c>
      <c r="B22" s="18" t="s">
        <v>147</v>
      </c>
      <c r="C22" s="18" t="s">
        <v>40</v>
      </c>
      <c r="D22" s="18" t="s">
        <v>41</v>
      </c>
      <c r="E22" s="22" t="s">
        <v>148</v>
      </c>
      <c r="F22" s="18" t="s">
        <v>121</v>
      </c>
      <c r="G22" s="18" t="s">
        <v>149</v>
      </c>
      <c r="H22" s="19" t="s">
        <v>150</v>
      </c>
      <c r="I22" s="19"/>
      <c r="J22" s="19">
        <v>2300000</v>
      </c>
      <c r="K22" s="19"/>
      <c r="L22" s="19"/>
      <c r="M22" s="19">
        <f t="shared" si="1"/>
        <v>2300000</v>
      </c>
      <c r="N22" s="18" t="s">
        <v>151</v>
      </c>
      <c r="O22" s="18" t="s">
        <v>45</v>
      </c>
      <c r="P22" s="18" t="s">
        <v>152</v>
      </c>
      <c r="Q22" s="18" t="s">
        <v>153</v>
      </c>
      <c r="R22" s="18" t="s">
        <v>154</v>
      </c>
      <c r="S22" s="18" t="s">
        <v>155</v>
      </c>
      <c r="T22" s="18" t="s">
        <v>130</v>
      </c>
      <c r="U22" s="99"/>
      <c r="V22" s="16"/>
      <c r="W22" s="16"/>
      <c r="X22" s="16"/>
      <c r="Y22" s="16"/>
      <c r="Z22" s="16"/>
      <c r="AA22" s="16"/>
    </row>
    <row r="23" spans="1:27" ht="141.75" customHeight="1" x14ac:dyDescent="0.5">
      <c r="A23" s="17" t="s">
        <v>156</v>
      </c>
      <c r="B23" s="18" t="s">
        <v>157</v>
      </c>
      <c r="C23" s="18" t="s">
        <v>57</v>
      </c>
      <c r="D23" s="18" t="s">
        <v>41</v>
      </c>
      <c r="E23" s="22" t="s">
        <v>158</v>
      </c>
      <c r="F23" s="18" t="s">
        <v>121</v>
      </c>
      <c r="G23" s="18" t="s">
        <v>159</v>
      </c>
      <c r="H23" s="19" t="s">
        <v>150</v>
      </c>
      <c r="I23" s="19"/>
      <c r="J23" s="19"/>
      <c r="K23" s="19"/>
      <c r="L23" s="19"/>
      <c r="M23" s="19">
        <f t="shared" si="1"/>
        <v>0</v>
      </c>
      <c r="N23" s="18" t="s">
        <v>160</v>
      </c>
      <c r="O23" s="18" t="s">
        <v>45</v>
      </c>
      <c r="P23" s="18" t="s">
        <v>161</v>
      </c>
      <c r="Q23" s="18" t="s">
        <v>162</v>
      </c>
      <c r="R23" s="18" t="s">
        <v>163</v>
      </c>
      <c r="S23" s="18" t="s">
        <v>155</v>
      </c>
      <c r="T23" s="18" t="s">
        <v>130</v>
      </c>
      <c r="U23" s="99"/>
      <c r="V23" s="16"/>
      <c r="W23" s="16"/>
      <c r="X23" s="16"/>
      <c r="Y23" s="16"/>
      <c r="Z23" s="16"/>
      <c r="AA23" s="16"/>
    </row>
    <row r="24" spans="1:27" ht="77.25" customHeight="1" x14ac:dyDescent="0.5">
      <c r="A24" s="26" t="s">
        <v>164</v>
      </c>
      <c r="B24" s="22" t="s">
        <v>165</v>
      </c>
      <c r="C24" s="22" t="s">
        <v>57</v>
      </c>
      <c r="D24" s="22" t="s">
        <v>41</v>
      </c>
      <c r="E24" s="22" t="s">
        <v>166</v>
      </c>
      <c r="F24" s="22" t="s">
        <v>121</v>
      </c>
      <c r="G24" s="18" t="s">
        <v>159</v>
      </c>
      <c r="H24" s="20"/>
      <c r="I24" s="20"/>
      <c r="J24" s="20"/>
      <c r="K24" s="20"/>
      <c r="L24" s="18">
        <v>4000000</v>
      </c>
      <c r="M24" s="18">
        <v>4000000</v>
      </c>
      <c r="N24" s="18" t="s">
        <v>160</v>
      </c>
      <c r="O24" s="18" t="s">
        <v>45</v>
      </c>
      <c r="P24" s="18" t="s">
        <v>167</v>
      </c>
      <c r="Q24" s="20"/>
      <c r="R24" s="18" t="s">
        <v>163</v>
      </c>
      <c r="S24" s="18" t="s">
        <v>168</v>
      </c>
      <c r="T24" s="18" t="s">
        <v>169</v>
      </c>
      <c r="U24" s="20"/>
      <c r="V24" s="27"/>
      <c r="W24" s="27"/>
      <c r="X24" s="27"/>
      <c r="Y24" s="27"/>
      <c r="Z24" s="27"/>
      <c r="AA24" s="27"/>
    </row>
    <row r="25" spans="1:27" ht="94.5" customHeight="1" x14ac:dyDescent="0.5">
      <c r="A25" s="17">
        <v>2.6</v>
      </c>
      <c r="B25" s="18" t="s">
        <v>170</v>
      </c>
      <c r="C25" s="18" t="s">
        <v>64</v>
      </c>
      <c r="D25" s="18" t="s">
        <v>41</v>
      </c>
      <c r="E25" s="22" t="s">
        <v>171</v>
      </c>
      <c r="F25" s="18" t="s">
        <v>121</v>
      </c>
      <c r="G25" s="22" t="s">
        <v>172</v>
      </c>
      <c r="H25" s="19"/>
      <c r="I25" s="19"/>
      <c r="J25" s="19">
        <v>80000</v>
      </c>
      <c r="K25" s="19"/>
      <c r="L25" s="19"/>
      <c r="M25" s="19">
        <f t="shared" ref="M25:M56" si="3">SUM(H25:L25)</f>
        <v>80000</v>
      </c>
      <c r="N25" s="18" t="s">
        <v>173</v>
      </c>
      <c r="O25" s="18" t="s">
        <v>45</v>
      </c>
      <c r="P25" s="18" t="s">
        <v>174</v>
      </c>
      <c r="Q25" s="18" t="s">
        <v>175</v>
      </c>
      <c r="R25" s="18" t="s">
        <v>176</v>
      </c>
      <c r="S25" s="18" t="s">
        <v>129</v>
      </c>
      <c r="T25" s="18" t="s">
        <v>177</v>
      </c>
      <c r="U25" s="99"/>
      <c r="V25" s="16"/>
      <c r="W25" s="16"/>
      <c r="X25" s="16"/>
      <c r="Y25" s="16"/>
      <c r="Z25" s="16"/>
      <c r="AA25" s="16"/>
    </row>
    <row r="26" spans="1:27" ht="59.25" customHeight="1" x14ac:dyDescent="0.5">
      <c r="A26" s="17">
        <v>2.7</v>
      </c>
      <c r="B26" s="18" t="s">
        <v>178</v>
      </c>
      <c r="C26" s="18" t="s">
        <v>64</v>
      </c>
      <c r="D26" s="18" t="s">
        <v>41</v>
      </c>
      <c r="E26" s="22" t="s">
        <v>179</v>
      </c>
      <c r="F26" s="18" t="s">
        <v>121</v>
      </c>
      <c r="G26" s="22" t="s">
        <v>180</v>
      </c>
      <c r="H26" s="19"/>
      <c r="I26" s="19"/>
      <c r="J26" s="19">
        <v>80000</v>
      </c>
      <c r="K26" s="19"/>
      <c r="L26" s="19"/>
      <c r="M26" s="19">
        <f t="shared" si="3"/>
        <v>80000</v>
      </c>
      <c r="N26" s="18" t="s">
        <v>173</v>
      </c>
      <c r="O26" s="18" t="s">
        <v>45</v>
      </c>
      <c r="P26" s="18" t="s">
        <v>181</v>
      </c>
      <c r="Q26" s="18" t="s">
        <v>182</v>
      </c>
      <c r="R26" s="18" t="s">
        <v>183</v>
      </c>
      <c r="S26" s="18" t="s">
        <v>129</v>
      </c>
      <c r="T26" s="18" t="s">
        <v>177</v>
      </c>
      <c r="U26" s="99"/>
      <c r="V26" s="16"/>
      <c r="W26" s="16"/>
      <c r="X26" s="16"/>
      <c r="Y26" s="16"/>
      <c r="Z26" s="16"/>
      <c r="AA26" s="16"/>
    </row>
    <row r="27" spans="1:27" ht="15.75" customHeight="1" x14ac:dyDescent="0.5">
      <c r="A27" s="17">
        <v>2.8</v>
      </c>
      <c r="B27" s="18" t="s">
        <v>184</v>
      </c>
      <c r="C27" s="18" t="s">
        <v>64</v>
      </c>
      <c r="D27" s="18" t="s">
        <v>41</v>
      </c>
      <c r="E27" s="18" t="s">
        <v>185</v>
      </c>
      <c r="F27" s="18" t="s">
        <v>121</v>
      </c>
      <c r="G27" s="18" t="s">
        <v>186</v>
      </c>
      <c r="H27" s="19"/>
      <c r="I27" s="19"/>
      <c r="J27" s="19"/>
      <c r="K27" s="19">
        <v>1000000</v>
      </c>
      <c r="L27" s="19"/>
      <c r="M27" s="19">
        <f t="shared" si="3"/>
        <v>1000000</v>
      </c>
      <c r="N27" s="18"/>
      <c r="O27" s="18"/>
      <c r="P27" s="18"/>
      <c r="Q27" s="18" t="s">
        <v>187</v>
      </c>
      <c r="R27" s="18"/>
      <c r="S27" s="18" t="s">
        <v>155</v>
      </c>
      <c r="T27" s="18" t="s">
        <v>130</v>
      </c>
      <c r="U27" s="99"/>
      <c r="V27" s="16"/>
      <c r="W27" s="16"/>
      <c r="X27" s="16"/>
      <c r="Y27" s="16"/>
      <c r="Z27" s="16"/>
      <c r="AA27" s="16"/>
    </row>
    <row r="28" spans="1:27" ht="95.25" customHeight="1" x14ac:dyDescent="0.5">
      <c r="A28" s="17">
        <v>2.9</v>
      </c>
      <c r="B28" s="25" t="s">
        <v>188</v>
      </c>
      <c r="C28" s="18" t="s">
        <v>64</v>
      </c>
      <c r="D28" s="25" t="s">
        <v>41</v>
      </c>
      <c r="E28" s="25" t="s">
        <v>189</v>
      </c>
      <c r="F28" s="25" t="s">
        <v>121</v>
      </c>
      <c r="G28" s="25" t="s">
        <v>190</v>
      </c>
      <c r="H28" s="21"/>
      <c r="I28" s="21">
        <v>70000</v>
      </c>
      <c r="J28" s="21"/>
      <c r="K28" s="19">
        <v>1000000</v>
      </c>
      <c r="L28" s="21"/>
      <c r="M28" s="19">
        <f t="shared" si="3"/>
        <v>1070000</v>
      </c>
      <c r="N28" s="25"/>
      <c r="O28" s="25"/>
      <c r="P28" s="25"/>
      <c r="Q28" s="25" t="s">
        <v>191</v>
      </c>
      <c r="R28" s="25"/>
      <c r="S28" s="25" t="s">
        <v>79</v>
      </c>
      <c r="T28" s="18" t="s">
        <v>130</v>
      </c>
      <c r="U28" s="28"/>
      <c r="V28" s="100"/>
      <c r="W28" s="100"/>
      <c r="X28" s="100"/>
      <c r="Y28" s="100"/>
      <c r="Z28" s="100"/>
      <c r="AA28" s="100"/>
    </row>
    <row r="29" spans="1:27" ht="66" customHeight="1" x14ac:dyDescent="0.5">
      <c r="A29" s="29">
        <v>2.1</v>
      </c>
      <c r="B29" s="18" t="s">
        <v>192</v>
      </c>
      <c r="C29" s="18" t="s">
        <v>64</v>
      </c>
      <c r="D29" s="18" t="s">
        <v>41</v>
      </c>
      <c r="E29" s="22" t="s">
        <v>193</v>
      </c>
      <c r="F29" s="18" t="s">
        <v>121</v>
      </c>
      <c r="G29" s="18" t="s">
        <v>194</v>
      </c>
      <c r="H29" s="19"/>
      <c r="I29" s="19"/>
      <c r="J29" s="19"/>
      <c r="K29" s="19">
        <v>1000000</v>
      </c>
      <c r="L29" s="19"/>
      <c r="M29" s="19">
        <f t="shared" si="3"/>
        <v>1000000</v>
      </c>
      <c r="N29" s="18"/>
      <c r="O29" s="18"/>
      <c r="P29" s="18"/>
      <c r="Q29" s="18" t="s">
        <v>195</v>
      </c>
      <c r="R29" s="18"/>
      <c r="S29" s="18" t="s">
        <v>155</v>
      </c>
      <c r="T29" s="18" t="s">
        <v>130</v>
      </c>
      <c r="U29" s="99"/>
      <c r="V29" s="16"/>
      <c r="W29" s="16"/>
      <c r="X29" s="16"/>
      <c r="Y29" s="16"/>
      <c r="Z29" s="16"/>
      <c r="AA29" s="16"/>
    </row>
    <row r="30" spans="1:27" ht="53.25" customHeight="1" x14ac:dyDescent="0.5">
      <c r="A30" s="17">
        <v>2.11</v>
      </c>
      <c r="B30" s="18" t="s">
        <v>106</v>
      </c>
      <c r="C30" s="18" t="s">
        <v>40</v>
      </c>
      <c r="D30" s="18" t="s">
        <v>41</v>
      </c>
      <c r="E30" s="18" t="s">
        <v>196</v>
      </c>
      <c r="F30" s="18" t="s">
        <v>121</v>
      </c>
      <c r="G30" s="18" t="s">
        <v>197</v>
      </c>
      <c r="H30" s="19"/>
      <c r="I30" s="19"/>
      <c r="J30" s="19"/>
      <c r="K30" s="19">
        <v>630000</v>
      </c>
      <c r="L30" s="19"/>
      <c r="M30" s="19">
        <f t="shared" si="3"/>
        <v>630000</v>
      </c>
      <c r="N30" s="18" t="s">
        <v>109</v>
      </c>
      <c r="O30" s="18" t="s">
        <v>45</v>
      </c>
      <c r="P30" s="18" t="s">
        <v>110</v>
      </c>
      <c r="Q30" s="18" t="s">
        <v>198</v>
      </c>
      <c r="R30" s="18"/>
      <c r="S30" s="18" t="s">
        <v>155</v>
      </c>
      <c r="T30" s="18" t="s">
        <v>130</v>
      </c>
      <c r="U30" s="18"/>
      <c r="V30" s="16"/>
      <c r="W30" s="16"/>
      <c r="X30" s="16"/>
      <c r="Y30" s="16"/>
      <c r="Z30" s="16"/>
      <c r="AA30" s="16"/>
    </row>
    <row r="31" spans="1:27" ht="15.75" customHeight="1" x14ac:dyDescent="0.5">
      <c r="A31" s="285" t="s">
        <v>199</v>
      </c>
      <c r="B31" s="286"/>
      <c r="C31" s="30"/>
      <c r="D31" s="30"/>
      <c r="E31" s="30"/>
      <c r="F31" s="30"/>
      <c r="G31" s="30"/>
      <c r="H31" s="31">
        <f t="shared" ref="H31:L31" si="4">SUM(H32:H44)</f>
        <v>4679401.43</v>
      </c>
      <c r="I31" s="31">
        <f t="shared" si="4"/>
        <v>4337000</v>
      </c>
      <c r="J31" s="31">
        <f t="shared" si="4"/>
        <v>300000</v>
      </c>
      <c r="K31" s="31">
        <f t="shared" si="4"/>
        <v>100000</v>
      </c>
      <c r="L31" s="31">
        <f t="shared" si="4"/>
        <v>0</v>
      </c>
      <c r="M31" s="31">
        <f t="shared" si="3"/>
        <v>9416401.4299999997</v>
      </c>
      <c r="N31" s="30"/>
      <c r="O31" s="30"/>
      <c r="P31" s="30"/>
      <c r="Q31" s="30"/>
      <c r="R31" s="30"/>
      <c r="S31" s="30"/>
      <c r="T31" s="30"/>
      <c r="U31" s="95"/>
      <c r="V31" s="16"/>
      <c r="W31" s="16"/>
      <c r="X31" s="16"/>
      <c r="Y31" s="16"/>
      <c r="Z31" s="16"/>
      <c r="AA31" s="16"/>
    </row>
    <row r="32" spans="1:27" ht="220.5" x14ac:dyDescent="0.5">
      <c r="A32" s="17">
        <v>3.1</v>
      </c>
      <c r="B32" s="18" t="s">
        <v>200</v>
      </c>
      <c r="C32" s="18" t="s">
        <v>40</v>
      </c>
      <c r="D32" s="18" t="s">
        <v>41</v>
      </c>
      <c r="E32" s="18" t="s">
        <v>201</v>
      </c>
      <c r="F32" s="18" t="s">
        <v>199</v>
      </c>
      <c r="G32" s="18" t="s">
        <v>202</v>
      </c>
      <c r="H32" s="19">
        <v>53396.27</v>
      </c>
      <c r="I32" s="19">
        <v>170000</v>
      </c>
      <c r="J32" s="19"/>
      <c r="K32" s="19"/>
      <c r="L32" s="19"/>
      <c r="M32" s="19">
        <f t="shared" si="3"/>
        <v>223396.27</v>
      </c>
      <c r="N32" s="18" t="s">
        <v>203</v>
      </c>
      <c r="O32" s="18" t="s">
        <v>45</v>
      </c>
      <c r="P32" s="18" t="s">
        <v>204</v>
      </c>
      <c r="Q32" s="18" t="s">
        <v>205</v>
      </c>
      <c r="R32" s="18" t="s">
        <v>206</v>
      </c>
      <c r="S32" s="18" t="s">
        <v>207</v>
      </c>
      <c r="T32" s="18" t="s">
        <v>177</v>
      </c>
      <c r="U32" s="99"/>
      <c r="V32" s="16"/>
      <c r="W32" s="16"/>
      <c r="X32" s="16"/>
      <c r="Y32" s="16"/>
      <c r="Z32" s="16"/>
      <c r="AA32" s="16"/>
    </row>
    <row r="33" spans="1:27" ht="76.5" customHeight="1" x14ac:dyDescent="0.5">
      <c r="A33" s="32">
        <v>3.2</v>
      </c>
      <c r="B33" s="25" t="s">
        <v>208</v>
      </c>
      <c r="C33" s="25" t="s">
        <v>64</v>
      </c>
      <c r="D33" s="25" t="s">
        <v>41</v>
      </c>
      <c r="E33" s="25" t="s">
        <v>209</v>
      </c>
      <c r="F33" s="25" t="s">
        <v>199</v>
      </c>
      <c r="G33" s="25" t="s">
        <v>210</v>
      </c>
      <c r="H33" s="21"/>
      <c r="I33" s="21">
        <v>100000</v>
      </c>
      <c r="J33" s="21"/>
      <c r="K33" s="21"/>
      <c r="L33" s="21"/>
      <c r="M33" s="19">
        <f t="shared" si="3"/>
        <v>100000</v>
      </c>
      <c r="N33" s="25" t="s">
        <v>203</v>
      </c>
      <c r="O33" s="25" t="s">
        <v>45</v>
      </c>
      <c r="P33" s="25" t="s">
        <v>204</v>
      </c>
      <c r="Q33" s="25" t="s">
        <v>211</v>
      </c>
      <c r="R33" s="25"/>
      <c r="S33" s="25" t="s">
        <v>212</v>
      </c>
      <c r="T33" s="25" t="s">
        <v>177</v>
      </c>
      <c r="U33" s="28"/>
      <c r="V33" s="100"/>
      <c r="W33" s="100"/>
      <c r="X33" s="100"/>
      <c r="Y33" s="100"/>
      <c r="Z33" s="100"/>
      <c r="AA33" s="100"/>
    </row>
    <row r="34" spans="1:27" ht="115.5" customHeight="1" x14ac:dyDescent="0.5">
      <c r="A34" s="17">
        <v>3.3</v>
      </c>
      <c r="B34" s="18" t="s">
        <v>213</v>
      </c>
      <c r="C34" s="18" t="s">
        <v>64</v>
      </c>
      <c r="D34" s="25" t="s">
        <v>41</v>
      </c>
      <c r="E34" s="18" t="s">
        <v>214</v>
      </c>
      <c r="F34" s="18" t="s">
        <v>199</v>
      </c>
      <c r="G34" s="80" t="s">
        <v>215</v>
      </c>
      <c r="H34" s="19"/>
      <c r="I34" s="19">
        <v>650000</v>
      </c>
      <c r="J34" s="19"/>
      <c r="K34" s="19"/>
      <c r="L34" s="19"/>
      <c r="M34" s="19">
        <f t="shared" si="3"/>
        <v>650000</v>
      </c>
      <c r="N34" s="18" t="s">
        <v>203</v>
      </c>
      <c r="O34" s="18" t="s">
        <v>45</v>
      </c>
      <c r="P34" s="20" t="s">
        <v>204</v>
      </c>
      <c r="Q34" s="20" t="s">
        <v>216</v>
      </c>
      <c r="R34" s="20" t="s">
        <v>217</v>
      </c>
      <c r="S34" s="18" t="s">
        <v>207</v>
      </c>
      <c r="T34" s="18"/>
      <c r="U34" s="99"/>
      <c r="V34" s="16"/>
      <c r="W34" s="16"/>
      <c r="X34" s="16"/>
      <c r="Y34" s="16"/>
      <c r="Z34" s="16"/>
      <c r="AA34" s="16"/>
    </row>
    <row r="35" spans="1:27" ht="93.75" customHeight="1" x14ac:dyDescent="0.5">
      <c r="A35" s="32">
        <v>3.4</v>
      </c>
      <c r="B35" s="18" t="s">
        <v>218</v>
      </c>
      <c r="C35" s="18" t="s">
        <v>40</v>
      </c>
      <c r="D35" s="18" t="s">
        <v>41</v>
      </c>
      <c r="E35" s="101" t="s">
        <v>219</v>
      </c>
      <c r="F35" s="18" t="s">
        <v>199</v>
      </c>
      <c r="G35" s="18" t="s">
        <v>220</v>
      </c>
      <c r="H35" s="19"/>
      <c r="I35" s="19">
        <v>100000</v>
      </c>
      <c r="J35" s="19"/>
      <c r="K35" s="19">
        <v>100000</v>
      </c>
      <c r="L35" s="19"/>
      <c r="M35" s="19">
        <f t="shared" si="3"/>
        <v>200000</v>
      </c>
      <c r="N35" s="18"/>
      <c r="O35" s="18"/>
      <c r="P35" s="18"/>
      <c r="Q35" s="18"/>
      <c r="R35" s="18"/>
      <c r="S35" s="18" t="s">
        <v>207</v>
      </c>
      <c r="T35" s="18"/>
      <c r="U35" s="99"/>
      <c r="V35" s="16"/>
      <c r="W35" s="16"/>
      <c r="X35" s="16"/>
      <c r="Y35" s="16"/>
      <c r="Z35" s="16"/>
      <c r="AA35" s="16"/>
    </row>
    <row r="36" spans="1:27" ht="157.5" x14ac:dyDescent="0.5">
      <c r="A36" s="17">
        <v>3.5</v>
      </c>
      <c r="B36" s="18" t="s">
        <v>221</v>
      </c>
      <c r="C36" s="18" t="s">
        <v>40</v>
      </c>
      <c r="D36" s="18" t="s">
        <v>41</v>
      </c>
      <c r="E36" s="18" t="s">
        <v>222</v>
      </c>
      <c r="F36" s="18" t="s">
        <v>199</v>
      </c>
      <c r="G36" s="18" t="s">
        <v>223</v>
      </c>
      <c r="H36" s="19">
        <v>134868.99</v>
      </c>
      <c r="I36" s="19"/>
      <c r="J36" s="19">
        <v>150000</v>
      </c>
      <c r="K36" s="19"/>
      <c r="L36" s="19"/>
      <c r="M36" s="19">
        <f t="shared" si="3"/>
        <v>284868.99</v>
      </c>
      <c r="N36" s="18" t="s">
        <v>125</v>
      </c>
      <c r="O36" s="18" t="s">
        <v>45</v>
      </c>
      <c r="P36" s="18" t="s">
        <v>224</v>
      </c>
      <c r="Q36" s="18" t="s">
        <v>225</v>
      </c>
      <c r="R36" s="18" t="s">
        <v>226</v>
      </c>
      <c r="S36" s="18" t="s">
        <v>207</v>
      </c>
      <c r="T36" s="18" t="s">
        <v>177</v>
      </c>
      <c r="U36" s="99"/>
      <c r="V36" s="16"/>
      <c r="W36" s="16"/>
      <c r="X36" s="16"/>
      <c r="Y36" s="16"/>
      <c r="Z36" s="16"/>
      <c r="AA36" s="16"/>
    </row>
    <row r="37" spans="1:27" ht="141.75" x14ac:dyDescent="0.5">
      <c r="A37" s="32">
        <v>3.6</v>
      </c>
      <c r="B37" s="18" t="s">
        <v>227</v>
      </c>
      <c r="C37" s="18" t="s">
        <v>40</v>
      </c>
      <c r="D37" s="18" t="s">
        <v>41</v>
      </c>
      <c r="E37" s="85" t="s">
        <v>228</v>
      </c>
      <c r="F37" s="18" t="s">
        <v>199</v>
      </c>
      <c r="G37" s="18" t="s">
        <v>202</v>
      </c>
      <c r="H37" s="19">
        <v>311834.21999999997</v>
      </c>
      <c r="I37" s="19">
        <v>200000</v>
      </c>
      <c r="J37" s="19"/>
      <c r="K37" s="19"/>
      <c r="L37" s="19"/>
      <c r="M37" s="19">
        <f t="shared" si="3"/>
        <v>511834.22</v>
      </c>
      <c r="N37" s="18" t="s">
        <v>203</v>
      </c>
      <c r="O37" s="18" t="s">
        <v>45</v>
      </c>
      <c r="P37" s="18"/>
      <c r="Q37" s="18" t="s">
        <v>229</v>
      </c>
      <c r="R37" s="18"/>
      <c r="S37" s="18" t="s">
        <v>230</v>
      </c>
      <c r="T37" s="18" t="s">
        <v>177</v>
      </c>
      <c r="U37" s="99"/>
      <c r="V37" s="16"/>
      <c r="W37" s="16"/>
      <c r="X37" s="16"/>
      <c r="Y37" s="16"/>
      <c r="Z37" s="16"/>
      <c r="AA37" s="16"/>
    </row>
    <row r="38" spans="1:27" ht="117" customHeight="1" x14ac:dyDescent="0.5">
      <c r="A38" s="17">
        <v>3.7</v>
      </c>
      <c r="B38" s="18" t="s">
        <v>231</v>
      </c>
      <c r="C38" s="18" t="s">
        <v>64</v>
      </c>
      <c r="D38" s="18" t="s">
        <v>41</v>
      </c>
      <c r="E38" s="18" t="s">
        <v>232</v>
      </c>
      <c r="F38" s="18" t="s">
        <v>199</v>
      </c>
      <c r="G38" s="18" t="s">
        <v>233</v>
      </c>
      <c r="H38" s="19"/>
      <c r="I38" s="19">
        <v>1134000</v>
      </c>
      <c r="J38" s="19"/>
      <c r="K38" s="19"/>
      <c r="L38" s="19"/>
      <c r="M38" s="19">
        <f t="shared" si="3"/>
        <v>1134000</v>
      </c>
      <c r="N38" s="18"/>
      <c r="O38" s="18"/>
      <c r="P38" s="18"/>
      <c r="Q38" s="18"/>
      <c r="R38" s="18"/>
      <c r="S38" s="18" t="s">
        <v>230</v>
      </c>
      <c r="T38" s="18"/>
      <c r="U38" s="99"/>
      <c r="V38" s="16"/>
      <c r="W38" s="16"/>
      <c r="X38" s="16"/>
      <c r="Y38" s="16"/>
      <c r="Z38" s="16"/>
      <c r="AA38" s="16"/>
    </row>
    <row r="39" spans="1:27" ht="147.75" customHeight="1" x14ac:dyDescent="0.5">
      <c r="A39" s="32">
        <v>3.8</v>
      </c>
      <c r="B39" s="18" t="s">
        <v>234</v>
      </c>
      <c r="C39" s="18" t="s">
        <v>40</v>
      </c>
      <c r="D39" s="18" t="s">
        <v>41</v>
      </c>
      <c r="E39" s="79" t="s">
        <v>235</v>
      </c>
      <c r="F39" s="18" t="s">
        <v>199</v>
      </c>
      <c r="G39" s="18" t="s">
        <v>202</v>
      </c>
      <c r="H39" s="19">
        <v>615010.24</v>
      </c>
      <c r="I39" s="19">
        <v>455000</v>
      </c>
      <c r="J39" s="19"/>
      <c r="K39" s="19"/>
      <c r="L39" s="19"/>
      <c r="M39" s="19">
        <f t="shared" si="3"/>
        <v>1070010.24</v>
      </c>
      <c r="N39" s="18"/>
      <c r="O39" s="18"/>
      <c r="P39" s="18"/>
      <c r="Q39" s="18" t="s">
        <v>236</v>
      </c>
      <c r="R39" s="18" t="s">
        <v>237</v>
      </c>
      <c r="S39" s="18" t="s">
        <v>212</v>
      </c>
      <c r="T39" s="18" t="s">
        <v>50</v>
      </c>
      <c r="U39" s="99"/>
      <c r="V39" s="16"/>
      <c r="W39" s="16"/>
      <c r="X39" s="16"/>
      <c r="Y39" s="16"/>
      <c r="Z39" s="16"/>
      <c r="AA39" s="16"/>
    </row>
    <row r="40" spans="1:27" ht="111" customHeight="1" x14ac:dyDescent="0.5">
      <c r="A40" s="17">
        <v>3.9</v>
      </c>
      <c r="B40" s="18" t="s">
        <v>238</v>
      </c>
      <c r="C40" s="18" t="s">
        <v>40</v>
      </c>
      <c r="D40" s="18" t="s">
        <v>41</v>
      </c>
      <c r="E40" s="102" t="s">
        <v>239</v>
      </c>
      <c r="F40" s="18" t="s">
        <v>199</v>
      </c>
      <c r="G40" s="18" t="s">
        <v>240</v>
      </c>
      <c r="H40" s="33">
        <v>1359581.05</v>
      </c>
      <c r="I40" s="19">
        <v>800000</v>
      </c>
      <c r="J40" s="19"/>
      <c r="K40" s="19"/>
      <c r="L40" s="19"/>
      <c r="M40" s="19">
        <f t="shared" si="3"/>
        <v>2159581.0499999998</v>
      </c>
      <c r="N40" s="18"/>
      <c r="O40" s="18"/>
      <c r="P40" s="18"/>
      <c r="Q40" s="18" t="s">
        <v>241</v>
      </c>
      <c r="R40" s="18"/>
      <c r="S40" s="18" t="s">
        <v>212</v>
      </c>
      <c r="T40" s="18" t="s">
        <v>50</v>
      </c>
      <c r="U40" s="99"/>
      <c r="V40" s="16"/>
      <c r="W40" s="16"/>
      <c r="X40" s="16"/>
      <c r="Y40" s="16"/>
      <c r="Z40" s="16"/>
      <c r="AA40" s="16"/>
    </row>
    <row r="41" spans="1:27" ht="113.25" customHeight="1" x14ac:dyDescent="0.5">
      <c r="A41" s="34" t="s">
        <v>242</v>
      </c>
      <c r="B41" s="18" t="s">
        <v>243</v>
      </c>
      <c r="C41" s="18" t="s">
        <v>40</v>
      </c>
      <c r="D41" s="18" t="s">
        <v>41</v>
      </c>
      <c r="E41" s="18" t="s">
        <v>244</v>
      </c>
      <c r="F41" s="18" t="s">
        <v>199</v>
      </c>
      <c r="G41" s="18" t="s">
        <v>202</v>
      </c>
      <c r="H41" s="33">
        <v>666898.06000000006</v>
      </c>
      <c r="I41" s="19">
        <v>20000</v>
      </c>
      <c r="J41" s="19"/>
      <c r="K41" s="19"/>
      <c r="L41" s="19"/>
      <c r="M41" s="19">
        <f t="shared" si="3"/>
        <v>686898.06</v>
      </c>
      <c r="N41" s="18"/>
      <c r="O41" s="18"/>
      <c r="P41" s="18"/>
      <c r="Q41" s="18" t="s">
        <v>241</v>
      </c>
      <c r="R41" s="18" t="s">
        <v>245</v>
      </c>
      <c r="S41" s="18" t="s">
        <v>230</v>
      </c>
      <c r="T41" s="18"/>
      <c r="U41" s="99"/>
      <c r="V41" s="16"/>
      <c r="W41" s="16"/>
      <c r="X41" s="16"/>
      <c r="Y41" s="16"/>
      <c r="Z41" s="16"/>
      <c r="AA41" s="16"/>
    </row>
    <row r="42" spans="1:27" ht="84.75" customHeight="1" x14ac:dyDescent="0.5">
      <c r="A42" s="32">
        <v>3.11</v>
      </c>
      <c r="B42" s="18" t="s">
        <v>246</v>
      </c>
      <c r="C42" s="18" t="s">
        <v>64</v>
      </c>
      <c r="D42" s="18" t="s">
        <v>41</v>
      </c>
      <c r="E42" s="35" t="s">
        <v>247</v>
      </c>
      <c r="F42" s="18" t="s">
        <v>199</v>
      </c>
      <c r="G42" s="18" t="s">
        <v>233</v>
      </c>
      <c r="H42" s="19"/>
      <c r="I42" s="19">
        <v>200000</v>
      </c>
      <c r="J42" s="19"/>
      <c r="K42" s="19"/>
      <c r="L42" s="19"/>
      <c r="M42" s="19">
        <f t="shared" si="3"/>
        <v>200000</v>
      </c>
      <c r="N42" s="18" t="s">
        <v>203</v>
      </c>
      <c r="O42" s="18" t="s">
        <v>248</v>
      </c>
      <c r="P42" s="18" t="s">
        <v>249</v>
      </c>
      <c r="Q42" s="18"/>
      <c r="R42" s="18"/>
      <c r="S42" s="18" t="s">
        <v>230</v>
      </c>
      <c r="T42" s="18" t="s">
        <v>177</v>
      </c>
      <c r="U42" s="36"/>
      <c r="V42" s="16"/>
      <c r="W42" s="16"/>
      <c r="X42" s="16"/>
      <c r="Y42" s="16"/>
      <c r="Z42" s="16"/>
      <c r="AA42" s="16"/>
    </row>
    <row r="43" spans="1:27" ht="108" customHeight="1" x14ac:dyDescent="0.5">
      <c r="A43" s="17">
        <v>3.12</v>
      </c>
      <c r="B43" s="18" t="s">
        <v>250</v>
      </c>
      <c r="C43" s="18" t="s">
        <v>64</v>
      </c>
      <c r="D43" s="18" t="s">
        <v>41</v>
      </c>
      <c r="E43" s="18" t="s">
        <v>251</v>
      </c>
      <c r="F43" s="18" t="s">
        <v>199</v>
      </c>
      <c r="G43" s="18" t="s">
        <v>233</v>
      </c>
      <c r="H43" s="19"/>
      <c r="I43" s="37">
        <v>508000</v>
      </c>
      <c r="J43" s="19"/>
      <c r="K43" s="19"/>
      <c r="L43" s="19"/>
      <c r="M43" s="19">
        <f t="shared" si="3"/>
        <v>508000</v>
      </c>
      <c r="N43" s="18"/>
      <c r="O43" s="18"/>
      <c r="P43" s="18"/>
      <c r="Q43" s="18"/>
      <c r="R43" s="18" t="s">
        <v>252</v>
      </c>
      <c r="S43" s="18" t="s">
        <v>212</v>
      </c>
      <c r="T43" s="18" t="s">
        <v>50</v>
      </c>
      <c r="U43" s="18"/>
      <c r="V43" s="16"/>
      <c r="W43" s="16"/>
      <c r="X43" s="16"/>
      <c r="Y43" s="16"/>
      <c r="Z43" s="16"/>
      <c r="AA43" s="16"/>
    </row>
    <row r="44" spans="1:27" ht="299.25" x14ac:dyDescent="0.5">
      <c r="A44" s="32">
        <v>3.13</v>
      </c>
      <c r="B44" s="18" t="s">
        <v>253</v>
      </c>
      <c r="C44" s="18" t="s">
        <v>40</v>
      </c>
      <c r="D44" s="18" t="s">
        <v>41</v>
      </c>
      <c r="E44" s="18" t="s">
        <v>254</v>
      </c>
      <c r="F44" s="18" t="s">
        <v>199</v>
      </c>
      <c r="G44" s="18" t="s">
        <v>255</v>
      </c>
      <c r="H44" s="38">
        <v>1537812.6</v>
      </c>
      <c r="I44" s="19"/>
      <c r="J44" s="19">
        <v>150000</v>
      </c>
      <c r="K44" s="19"/>
      <c r="L44" s="19"/>
      <c r="M44" s="19">
        <f t="shared" si="3"/>
        <v>1687812.6</v>
      </c>
      <c r="N44" s="18"/>
      <c r="O44" s="18" t="s">
        <v>125</v>
      </c>
      <c r="P44" s="18" t="s">
        <v>256</v>
      </c>
      <c r="Q44" s="18" t="s">
        <v>225</v>
      </c>
      <c r="R44" s="18" t="s">
        <v>257</v>
      </c>
      <c r="S44" s="18" t="s">
        <v>258</v>
      </c>
      <c r="T44" s="18" t="s">
        <v>50</v>
      </c>
      <c r="U44" s="18"/>
      <c r="V44" s="16"/>
      <c r="W44" s="16"/>
      <c r="X44" s="16"/>
      <c r="Y44" s="16"/>
      <c r="Z44" s="16"/>
      <c r="AA44" s="16"/>
    </row>
    <row r="45" spans="1:27" ht="52.5" customHeight="1" x14ac:dyDescent="0.5">
      <c r="A45" s="285" t="s">
        <v>259</v>
      </c>
      <c r="B45" s="286"/>
      <c r="C45" s="30"/>
      <c r="D45" s="30"/>
      <c r="E45" s="30"/>
      <c r="F45" s="30"/>
      <c r="G45" s="30"/>
      <c r="H45" s="31">
        <f t="shared" ref="H45:L45" si="5">SUM(H46:H55)</f>
        <v>2833673.4899999998</v>
      </c>
      <c r="I45" s="31">
        <f t="shared" si="5"/>
        <v>1416000</v>
      </c>
      <c r="J45" s="31">
        <f t="shared" si="5"/>
        <v>200000</v>
      </c>
      <c r="K45" s="31">
        <f t="shared" si="5"/>
        <v>1290000</v>
      </c>
      <c r="L45" s="31">
        <f t="shared" si="5"/>
        <v>0</v>
      </c>
      <c r="M45" s="31">
        <f t="shared" si="3"/>
        <v>5739673.4900000002</v>
      </c>
      <c r="N45" s="30"/>
      <c r="O45" s="30"/>
      <c r="P45" s="30"/>
      <c r="Q45" s="30"/>
      <c r="R45" s="30"/>
      <c r="S45" s="30"/>
      <c r="T45" s="30"/>
      <c r="U45" s="95"/>
      <c r="V45" s="16"/>
      <c r="W45" s="16"/>
      <c r="X45" s="16"/>
      <c r="Y45" s="16"/>
      <c r="Z45" s="16"/>
      <c r="AA45" s="16"/>
    </row>
    <row r="46" spans="1:27" ht="204.75" x14ac:dyDescent="0.5">
      <c r="A46" s="32" t="s">
        <v>260</v>
      </c>
      <c r="B46" s="25" t="s">
        <v>261</v>
      </c>
      <c r="C46" s="25" t="s">
        <v>64</v>
      </c>
      <c r="D46" s="25" t="s">
        <v>41</v>
      </c>
      <c r="E46" s="39" t="s">
        <v>262</v>
      </c>
      <c r="F46" s="25" t="s">
        <v>259</v>
      </c>
      <c r="G46" s="25" t="s">
        <v>263</v>
      </c>
      <c r="H46" s="21"/>
      <c r="I46" s="21">
        <v>100000</v>
      </c>
      <c r="J46" s="21"/>
      <c r="K46" s="21"/>
      <c r="L46" s="21"/>
      <c r="M46" s="21">
        <f t="shared" si="3"/>
        <v>100000</v>
      </c>
      <c r="N46" s="25"/>
      <c r="O46" s="25" t="s">
        <v>45</v>
      </c>
      <c r="P46" s="25"/>
      <c r="Q46" s="25" t="s">
        <v>264</v>
      </c>
      <c r="R46" s="25"/>
      <c r="S46" s="25" t="s">
        <v>265</v>
      </c>
      <c r="T46" s="25" t="s">
        <v>50</v>
      </c>
      <c r="U46" s="28"/>
      <c r="V46" s="100"/>
      <c r="W46" s="100"/>
      <c r="X46" s="100"/>
      <c r="Y46" s="100"/>
      <c r="Z46" s="100"/>
      <c r="AA46" s="100"/>
    </row>
    <row r="47" spans="1:27" ht="15.75" customHeight="1" x14ac:dyDescent="0.5">
      <c r="A47" s="32">
        <v>4.2</v>
      </c>
      <c r="B47" s="25" t="s">
        <v>266</v>
      </c>
      <c r="C47" s="25" t="s">
        <v>40</v>
      </c>
      <c r="D47" s="25" t="s">
        <v>41</v>
      </c>
      <c r="E47" s="25" t="s">
        <v>267</v>
      </c>
      <c r="F47" s="18" t="s">
        <v>259</v>
      </c>
      <c r="G47" s="18" t="s">
        <v>268</v>
      </c>
      <c r="H47" s="19">
        <v>480566.44</v>
      </c>
      <c r="I47" s="40"/>
      <c r="J47" s="19">
        <v>200000</v>
      </c>
      <c r="K47" s="19"/>
      <c r="L47" s="19"/>
      <c r="M47" s="21">
        <f t="shared" si="3"/>
        <v>680566.44</v>
      </c>
      <c r="N47" s="18" t="s">
        <v>269</v>
      </c>
      <c r="O47" s="18" t="s">
        <v>45</v>
      </c>
      <c r="P47" s="18" t="s">
        <v>270</v>
      </c>
      <c r="Q47" s="18" t="s">
        <v>271</v>
      </c>
      <c r="R47" s="18" t="s">
        <v>272</v>
      </c>
      <c r="S47" s="18" t="s">
        <v>265</v>
      </c>
      <c r="T47" s="18" t="s">
        <v>130</v>
      </c>
      <c r="U47" s="99"/>
      <c r="V47" s="16"/>
      <c r="W47" s="16"/>
      <c r="X47" s="16"/>
      <c r="Y47" s="16"/>
      <c r="Z47" s="16"/>
      <c r="AA47" s="16"/>
    </row>
    <row r="48" spans="1:27" ht="39" customHeight="1" x14ac:dyDescent="0.5">
      <c r="A48" s="32">
        <v>4.3</v>
      </c>
      <c r="B48" s="18" t="s">
        <v>273</v>
      </c>
      <c r="C48" s="18" t="s">
        <v>64</v>
      </c>
      <c r="D48" s="18" t="s">
        <v>41</v>
      </c>
      <c r="E48" s="18" t="s">
        <v>274</v>
      </c>
      <c r="F48" s="18" t="s">
        <v>259</v>
      </c>
      <c r="G48" s="18" t="s">
        <v>275</v>
      </c>
      <c r="H48" s="19"/>
      <c r="I48" s="19">
        <v>600000</v>
      </c>
      <c r="J48" s="19"/>
      <c r="K48" s="19"/>
      <c r="L48" s="19"/>
      <c r="M48" s="21">
        <f t="shared" si="3"/>
        <v>600000</v>
      </c>
      <c r="N48" s="18" t="s">
        <v>276</v>
      </c>
      <c r="O48" s="18">
        <v>2024</v>
      </c>
      <c r="P48" s="18" t="s">
        <v>277</v>
      </c>
      <c r="Q48" s="18" t="s">
        <v>278</v>
      </c>
      <c r="R48" s="18" t="s">
        <v>279</v>
      </c>
      <c r="S48" s="18" t="s">
        <v>265</v>
      </c>
      <c r="T48" s="18" t="s">
        <v>130</v>
      </c>
      <c r="U48" s="99"/>
      <c r="V48" s="16"/>
      <c r="W48" s="16"/>
      <c r="X48" s="16"/>
      <c r="Y48" s="16"/>
      <c r="Z48" s="16"/>
      <c r="AA48" s="16"/>
    </row>
    <row r="49" spans="1:27" ht="197.25" customHeight="1" x14ac:dyDescent="0.5">
      <c r="A49" s="32">
        <v>4.4000000000000004</v>
      </c>
      <c r="B49" s="25" t="s">
        <v>280</v>
      </c>
      <c r="C49" s="18" t="s">
        <v>40</v>
      </c>
      <c r="D49" s="18" t="s">
        <v>41</v>
      </c>
      <c r="E49" s="25" t="s">
        <v>281</v>
      </c>
      <c r="F49" s="18" t="s">
        <v>259</v>
      </c>
      <c r="G49" s="18" t="s">
        <v>282</v>
      </c>
      <c r="H49" s="19">
        <v>1161368.8899999999</v>
      </c>
      <c r="I49" s="19">
        <v>300000</v>
      </c>
      <c r="J49" s="19"/>
      <c r="K49" s="19"/>
      <c r="L49" s="19"/>
      <c r="M49" s="21">
        <f t="shared" si="3"/>
        <v>1461368.89</v>
      </c>
      <c r="N49" s="18"/>
      <c r="O49" s="18">
        <v>2024</v>
      </c>
      <c r="P49" s="18"/>
      <c r="Q49" s="18"/>
      <c r="R49" s="18"/>
      <c r="S49" s="18" t="s">
        <v>265</v>
      </c>
      <c r="T49" s="18"/>
      <c r="U49" s="99"/>
      <c r="V49" s="16"/>
      <c r="W49" s="16"/>
      <c r="X49" s="16"/>
      <c r="Y49" s="16"/>
      <c r="Z49" s="16"/>
      <c r="AA49" s="16"/>
    </row>
    <row r="50" spans="1:27" ht="81" customHeight="1" x14ac:dyDescent="0.5">
      <c r="A50" s="17">
        <v>4.5</v>
      </c>
      <c r="B50" s="18" t="s">
        <v>283</v>
      </c>
      <c r="C50" s="18" t="s">
        <v>40</v>
      </c>
      <c r="D50" s="18" t="s">
        <v>41</v>
      </c>
      <c r="E50" s="18" t="s">
        <v>284</v>
      </c>
      <c r="F50" s="18" t="s">
        <v>259</v>
      </c>
      <c r="G50" s="18" t="s">
        <v>285</v>
      </c>
      <c r="H50" s="19"/>
      <c r="I50" s="19"/>
      <c r="J50" s="19"/>
      <c r="K50" s="19"/>
      <c r="L50" s="19"/>
      <c r="M50" s="21">
        <f t="shared" si="3"/>
        <v>0</v>
      </c>
      <c r="N50" s="18" t="s">
        <v>286</v>
      </c>
      <c r="O50" s="18" t="s">
        <v>45</v>
      </c>
      <c r="P50" s="18" t="s">
        <v>287</v>
      </c>
      <c r="Q50" s="18" t="s">
        <v>288</v>
      </c>
      <c r="R50" s="18" t="s">
        <v>289</v>
      </c>
      <c r="S50" s="18" t="s">
        <v>265</v>
      </c>
      <c r="T50" s="18" t="s">
        <v>50</v>
      </c>
      <c r="U50" s="99"/>
      <c r="V50" s="16"/>
      <c r="W50" s="16"/>
      <c r="X50" s="16"/>
      <c r="Y50" s="16"/>
      <c r="Z50" s="16"/>
      <c r="AA50" s="16"/>
    </row>
    <row r="51" spans="1:27" ht="63" customHeight="1" x14ac:dyDescent="0.5">
      <c r="A51" s="32">
        <v>4.5999999999999996</v>
      </c>
      <c r="B51" s="25" t="s">
        <v>290</v>
      </c>
      <c r="C51" s="18" t="s">
        <v>40</v>
      </c>
      <c r="D51" s="18" t="s">
        <v>41</v>
      </c>
      <c r="E51" s="25" t="s">
        <v>291</v>
      </c>
      <c r="F51" s="18" t="s">
        <v>259</v>
      </c>
      <c r="G51" s="18" t="s">
        <v>292</v>
      </c>
      <c r="H51" s="19">
        <v>280330.42</v>
      </c>
      <c r="I51" s="19"/>
      <c r="J51" s="19"/>
      <c r="K51" s="19">
        <v>650000</v>
      </c>
      <c r="L51" s="19"/>
      <c r="M51" s="21">
        <f t="shared" si="3"/>
        <v>930330.41999999993</v>
      </c>
      <c r="N51" s="18" t="s">
        <v>293</v>
      </c>
      <c r="O51" s="18" t="s">
        <v>45</v>
      </c>
      <c r="P51" s="18" t="s">
        <v>294</v>
      </c>
      <c r="Q51" s="18" t="s">
        <v>295</v>
      </c>
      <c r="R51" s="18"/>
      <c r="S51" s="18" t="s">
        <v>265</v>
      </c>
      <c r="T51" s="18"/>
      <c r="U51" s="99"/>
      <c r="V51" s="16"/>
      <c r="W51" s="16"/>
      <c r="X51" s="16"/>
      <c r="Y51" s="16"/>
      <c r="Z51" s="16"/>
      <c r="AA51" s="16"/>
    </row>
    <row r="52" spans="1:27" ht="74.25" customHeight="1" x14ac:dyDescent="0.5">
      <c r="A52" s="17">
        <v>4.7</v>
      </c>
      <c r="B52" s="18" t="s">
        <v>296</v>
      </c>
      <c r="C52" s="18" t="s">
        <v>64</v>
      </c>
      <c r="D52" s="18" t="s">
        <v>41</v>
      </c>
      <c r="E52" s="18" t="s">
        <v>297</v>
      </c>
      <c r="F52" s="18" t="s">
        <v>259</v>
      </c>
      <c r="G52" s="18" t="s">
        <v>233</v>
      </c>
      <c r="H52" s="19"/>
      <c r="I52" s="19">
        <v>416000</v>
      </c>
      <c r="J52" s="19"/>
      <c r="K52" s="19"/>
      <c r="L52" s="19"/>
      <c r="M52" s="21">
        <f t="shared" si="3"/>
        <v>416000</v>
      </c>
      <c r="N52" s="18" t="s">
        <v>298</v>
      </c>
      <c r="O52" s="18">
        <v>2024</v>
      </c>
      <c r="P52" s="18" t="s">
        <v>299</v>
      </c>
      <c r="Q52" s="18" t="s">
        <v>278</v>
      </c>
      <c r="R52" s="18"/>
      <c r="S52" s="18" t="s">
        <v>265</v>
      </c>
      <c r="T52" s="18"/>
      <c r="U52" s="99"/>
      <c r="V52" s="16"/>
      <c r="W52" s="16"/>
      <c r="X52" s="16"/>
      <c r="Y52" s="16"/>
      <c r="Z52" s="16"/>
      <c r="AA52" s="16"/>
    </row>
    <row r="53" spans="1:27" ht="45" customHeight="1" x14ac:dyDescent="0.5">
      <c r="A53" s="17">
        <v>4.8</v>
      </c>
      <c r="B53" s="18" t="s">
        <v>106</v>
      </c>
      <c r="C53" s="18" t="s">
        <v>64</v>
      </c>
      <c r="D53" s="18" t="s">
        <v>41</v>
      </c>
      <c r="E53" s="18" t="s">
        <v>300</v>
      </c>
      <c r="F53" s="18" t="s">
        <v>121</v>
      </c>
      <c r="G53" s="18" t="s">
        <v>301</v>
      </c>
      <c r="H53" s="19"/>
      <c r="I53" s="19"/>
      <c r="J53" s="19"/>
      <c r="K53" s="19">
        <v>640000</v>
      </c>
      <c r="L53" s="19"/>
      <c r="M53" s="21">
        <f t="shared" si="3"/>
        <v>640000</v>
      </c>
      <c r="N53" s="18" t="s">
        <v>109</v>
      </c>
      <c r="O53" s="18" t="s">
        <v>45</v>
      </c>
      <c r="P53" s="18" t="s">
        <v>110</v>
      </c>
      <c r="Q53" s="18" t="s">
        <v>302</v>
      </c>
      <c r="R53" s="18"/>
      <c r="S53" s="18" t="s">
        <v>155</v>
      </c>
      <c r="T53" s="18" t="s">
        <v>130</v>
      </c>
      <c r="U53" s="18"/>
      <c r="V53" s="16"/>
      <c r="W53" s="16"/>
      <c r="X53" s="16"/>
      <c r="Y53" s="16"/>
      <c r="Z53" s="16"/>
      <c r="AA53" s="16"/>
    </row>
    <row r="54" spans="1:27" ht="61.5" customHeight="1" x14ac:dyDescent="0.5">
      <c r="A54" s="41">
        <v>4.9000000000000004</v>
      </c>
      <c r="B54" s="18" t="s">
        <v>303</v>
      </c>
      <c r="C54" s="18" t="s">
        <v>64</v>
      </c>
      <c r="D54" s="18" t="s">
        <v>41</v>
      </c>
      <c r="E54" s="18" t="s">
        <v>304</v>
      </c>
      <c r="F54" s="18" t="s">
        <v>259</v>
      </c>
      <c r="G54" s="18" t="s">
        <v>59</v>
      </c>
      <c r="H54" s="19">
        <v>871360.39</v>
      </c>
      <c r="I54" s="19"/>
      <c r="J54" s="19"/>
      <c r="K54" s="19"/>
      <c r="L54" s="19"/>
      <c r="M54" s="21">
        <f t="shared" si="3"/>
        <v>871360.39</v>
      </c>
      <c r="N54" s="18" t="s">
        <v>293</v>
      </c>
      <c r="O54" s="18" t="s">
        <v>45</v>
      </c>
      <c r="P54" s="18" t="s">
        <v>305</v>
      </c>
      <c r="Q54" s="18" t="s">
        <v>306</v>
      </c>
      <c r="R54" s="18"/>
      <c r="S54" s="18" t="s">
        <v>94</v>
      </c>
      <c r="T54" s="18"/>
      <c r="U54" s="99"/>
      <c r="V54" s="16"/>
      <c r="W54" s="16"/>
      <c r="X54" s="16"/>
      <c r="Y54" s="16"/>
      <c r="Z54" s="16"/>
      <c r="AA54" s="16"/>
    </row>
    <row r="55" spans="1:27" ht="42.75" customHeight="1" x14ac:dyDescent="0.5">
      <c r="A55" s="42">
        <v>4.0999999999999996</v>
      </c>
      <c r="B55" s="18" t="s">
        <v>307</v>
      </c>
      <c r="C55" s="18" t="s">
        <v>64</v>
      </c>
      <c r="D55" s="18" t="s">
        <v>41</v>
      </c>
      <c r="E55" s="18" t="s">
        <v>308</v>
      </c>
      <c r="F55" s="18" t="s">
        <v>259</v>
      </c>
      <c r="G55" s="18" t="s">
        <v>59</v>
      </c>
      <c r="H55" s="19">
        <v>40047.35</v>
      </c>
      <c r="I55" s="19"/>
      <c r="J55" s="19"/>
      <c r="K55" s="19"/>
      <c r="L55" s="19"/>
      <c r="M55" s="21">
        <f t="shared" si="3"/>
        <v>40047.35</v>
      </c>
      <c r="N55" s="18" t="s">
        <v>293</v>
      </c>
      <c r="O55" s="18" t="s">
        <v>45</v>
      </c>
      <c r="P55" s="18" t="s">
        <v>305</v>
      </c>
      <c r="Q55" s="18" t="s">
        <v>309</v>
      </c>
      <c r="R55" s="18"/>
      <c r="S55" s="18" t="s">
        <v>265</v>
      </c>
      <c r="T55" s="18"/>
      <c r="U55" s="99"/>
      <c r="V55" s="16"/>
      <c r="W55" s="16"/>
      <c r="X55" s="16"/>
      <c r="Y55" s="16"/>
      <c r="Z55" s="16"/>
      <c r="AA55" s="16"/>
    </row>
    <row r="56" spans="1:27" s="83" customFormat="1" ht="87" customHeight="1" x14ac:dyDescent="0.5">
      <c r="A56" s="84" t="s">
        <v>310</v>
      </c>
      <c r="B56" s="80" t="s">
        <v>311</v>
      </c>
      <c r="C56" s="80" t="s">
        <v>40</v>
      </c>
      <c r="D56" s="80" t="s">
        <v>41</v>
      </c>
      <c r="E56" s="80" t="s">
        <v>312</v>
      </c>
      <c r="F56" s="80" t="s">
        <v>313</v>
      </c>
      <c r="G56" s="80" t="s">
        <v>314</v>
      </c>
      <c r="H56" s="87"/>
      <c r="I56" s="88"/>
      <c r="J56" s="81"/>
      <c r="K56" s="87"/>
      <c r="L56" s="87"/>
      <c r="M56" s="89">
        <f t="shared" si="3"/>
        <v>0</v>
      </c>
      <c r="N56" s="80" t="s">
        <v>315</v>
      </c>
      <c r="O56" s="80" t="s">
        <v>316</v>
      </c>
      <c r="P56" s="80" t="s">
        <v>317</v>
      </c>
      <c r="Q56" s="80" t="s">
        <v>318</v>
      </c>
      <c r="R56" s="80"/>
      <c r="S56" s="80"/>
      <c r="T56" s="80" t="s">
        <v>319</v>
      </c>
      <c r="U56" s="103"/>
      <c r="V56" s="82"/>
      <c r="W56" s="82"/>
      <c r="X56" s="82"/>
      <c r="Y56" s="82"/>
      <c r="Z56" s="82"/>
      <c r="AA56" s="82"/>
    </row>
    <row r="57" spans="1:27" ht="15.75" customHeight="1" x14ac:dyDescent="0.5">
      <c r="A57" s="43"/>
      <c r="B57" s="18"/>
      <c r="C57" s="18"/>
      <c r="D57" s="18"/>
      <c r="E57" s="18"/>
      <c r="F57" s="18"/>
      <c r="G57" s="18"/>
      <c r="H57" s="44">
        <f t="shared" ref="H57:M57" si="6">SUM(H2,H18,H31,H45)</f>
        <v>14038318.9</v>
      </c>
      <c r="I57" s="45">
        <f t="shared" si="6"/>
        <v>10095662</v>
      </c>
      <c r="J57" s="44">
        <f t="shared" si="6"/>
        <v>13360174.359999999</v>
      </c>
      <c r="K57" s="44">
        <f t="shared" si="6"/>
        <v>7000000</v>
      </c>
      <c r="L57" s="44">
        <f t="shared" si="6"/>
        <v>4000000</v>
      </c>
      <c r="M57" s="44">
        <f t="shared" si="6"/>
        <v>48494155.259999998</v>
      </c>
      <c r="N57" s="18"/>
      <c r="O57" s="18"/>
      <c r="P57" s="18"/>
      <c r="Q57" s="18"/>
      <c r="R57" s="18"/>
      <c r="S57" s="18"/>
      <c r="T57" s="18"/>
      <c r="U57" s="99"/>
      <c r="V57" s="16"/>
      <c r="W57" s="16"/>
      <c r="X57" s="16"/>
      <c r="Y57" s="16"/>
      <c r="Z57" s="16"/>
      <c r="AA57" s="16"/>
    </row>
    <row r="58" spans="1:27" ht="15.75" customHeight="1" x14ac:dyDescent="0.5">
      <c r="A58" s="46"/>
      <c r="B58" s="16"/>
      <c r="C58" s="16"/>
      <c r="D58" s="16"/>
      <c r="E58" s="16"/>
      <c r="F58" s="16"/>
      <c r="G58" s="16"/>
      <c r="H58" s="16"/>
      <c r="I58" s="47"/>
      <c r="J58" s="16"/>
      <c r="K58" s="16"/>
      <c r="L58" s="16"/>
      <c r="M58" s="16"/>
      <c r="N58" s="16"/>
      <c r="O58" s="16"/>
      <c r="P58" s="16"/>
      <c r="Q58" s="16"/>
      <c r="R58" s="16"/>
      <c r="S58" s="16"/>
      <c r="T58" s="16"/>
      <c r="U58" s="16"/>
      <c r="V58" s="16"/>
      <c r="W58" s="16"/>
      <c r="X58" s="16"/>
      <c r="Y58" s="16"/>
      <c r="Z58" s="16"/>
      <c r="AA58" s="16"/>
    </row>
    <row r="59" spans="1:27" ht="15.75" customHeight="1" x14ac:dyDescent="0.5">
      <c r="A59" s="46"/>
      <c r="B59" s="16"/>
      <c r="C59" s="16"/>
      <c r="D59" s="16"/>
      <c r="E59" s="16"/>
      <c r="F59" s="16"/>
      <c r="G59" s="16"/>
      <c r="H59" s="16"/>
      <c r="I59" s="47"/>
      <c r="J59" s="16"/>
      <c r="K59" s="16"/>
      <c r="L59" s="16"/>
      <c r="M59" s="16"/>
      <c r="N59" s="16"/>
      <c r="O59" s="16"/>
      <c r="P59" s="16"/>
      <c r="Q59" s="16"/>
      <c r="R59" s="16"/>
      <c r="S59" s="16"/>
      <c r="T59" s="16"/>
      <c r="U59" s="16"/>
      <c r="V59" s="16"/>
      <c r="W59" s="16"/>
      <c r="X59" s="16"/>
      <c r="Y59" s="16"/>
      <c r="Z59" s="16"/>
      <c r="AA59" s="16"/>
    </row>
    <row r="60" spans="1:27" ht="15.75" customHeight="1" x14ac:dyDescent="0.5">
      <c r="A60" s="94" t="s">
        <v>320</v>
      </c>
      <c r="B60" s="104"/>
      <c r="C60" s="16"/>
      <c r="D60" s="104" t="s">
        <v>321</v>
      </c>
      <c r="E60" s="104"/>
      <c r="F60" s="16"/>
      <c r="G60" s="16"/>
      <c r="H60" s="16"/>
      <c r="I60" s="47"/>
      <c r="J60" s="16"/>
      <c r="K60" s="16"/>
      <c r="L60" s="16"/>
      <c r="M60" s="16"/>
      <c r="N60" s="16"/>
      <c r="O60" s="16"/>
      <c r="P60" s="16"/>
      <c r="Q60" s="16"/>
      <c r="R60" s="16"/>
      <c r="S60" s="16"/>
      <c r="T60" s="16"/>
      <c r="U60" s="16"/>
      <c r="V60" s="16"/>
      <c r="W60" s="16"/>
      <c r="X60" s="16"/>
      <c r="Y60" s="16"/>
      <c r="Z60" s="16"/>
      <c r="AA60" s="16"/>
    </row>
    <row r="61" spans="1:27" ht="15.75" customHeight="1" x14ac:dyDescent="0.5">
      <c r="A61" s="26" t="s">
        <v>322</v>
      </c>
      <c r="B61" s="48" t="s">
        <v>323</v>
      </c>
      <c r="C61" s="16"/>
      <c r="D61" s="48" t="s">
        <v>322</v>
      </c>
      <c r="E61" s="48" t="s">
        <v>323</v>
      </c>
      <c r="F61" s="16"/>
      <c r="G61" s="16"/>
      <c r="H61" s="16"/>
      <c r="I61" s="47"/>
      <c r="J61" s="16"/>
      <c r="K61" s="16"/>
      <c r="L61" s="16"/>
      <c r="M61" s="16"/>
      <c r="N61" s="16"/>
      <c r="O61" s="16"/>
      <c r="P61" s="16"/>
      <c r="Q61" s="16"/>
      <c r="R61" s="16"/>
      <c r="S61" s="16"/>
      <c r="T61" s="16"/>
      <c r="U61" s="16"/>
      <c r="V61" s="16"/>
      <c r="W61" s="16"/>
      <c r="X61" s="16"/>
      <c r="Y61" s="16"/>
      <c r="Z61" s="16"/>
      <c r="AA61" s="16"/>
    </row>
    <row r="62" spans="1:27" ht="15.75" customHeight="1" x14ac:dyDescent="0.5">
      <c r="A62" s="49" t="s">
        <v>4</v>
      </c>
      <c r="B62" s="50">
        <f>I57</f>
        <v>10095662</v>
      </c>
      <c r="C62" s="16"/>
      <c r="D62" s="22" t="s">
        <v>4</v>
      </c>
      <c r="E62" s="50">
        <v>0</v>
      </c>
      <c r="F62" s="16"/>
      <c r="G62" s="16"/>
      <c r="H62" s="16"/>
      <c r="I62" s="47"/>
      <c r="J62" s="16"/>
      <c r="K62" s="16"/>
      <c r="L62" s="16"/>
      <c r="M62" s="16"/>
      <c r="N62" s="16"/>
      <c r="O62" s="16"/>
      <c r="P62" s="16"/>
      <c r="Q62" s="16"/>
      <c r="R62" s="16"/>
      <c r="S62" s="16"/>
      <c r="T62" s="16"/>
      <c r="U62" s="16"/>
      <c r="V62" s="16"/>
      <c r="W62" s="16"/>
      <c r="X62" s="16"/>
      <c r="Y62" s="16"/>
      <c r="Z62" s="16"/>
      <c r="AA62" s="16"/>
    </row>
    <row r="63" spans="1:27" ht="15.75" customHeight="1" x14ac:dyDescent="0.5">
      <c r="A63" s="49" t="s">
        <v>5</v>
      </c>
      <c r="B63" s="50">
        <f>H57</f>
        <v>14038318.9</v>
      </c>
      <c r="C63" s="16"/>
      <c r="D63" s="22" t="s">
        <v>5</v>
      </c>
      <c r="E63" s="50">
        <v>0</v>
      </c>
      <c r="F63" s="16"/>
      <c r="G63" s="16"/>
      <c r="H63" s="16"/>
      <c r="I63" s="47"/>
      <c r="J63" s="16"/>
      <c r="K63" s="16"/>
      <c r="L63" s="16"/>
      <c r="M63" s="16"/>
      <c r="N63" s="16"/>
      <c r="O63" s="16"/>
      <c r="P63" s="16"/>
      <c r="Q63" s="16"/>
      <c r="R63" s="16"/>
      <c r="S63" s="16"/>
      <c r="T63" s="16"/>
      <c r="U63" s="16"/>
      <c r="V63" s="16"/>
      <c r="W63" s="16"/>
      <c r="X63" s="16"/>
      <c r="Y63" s="16"/>
      <c r="Z63" s="16"/>
      <c r="AA63" s="16"/>
    </row>
    <row r="64" spans="1:27" ht="15.75" customHeight="1" x14ac:dyDescent="0.5">
      <c r="A64" s="49" t="s">
        <v>6</v>
      </c>
      <c r="B64" s="50">
        <f>J57</f>
        <v>13360174.359999999</v>
      </c>
      <c r="C64" s="16"/>
      <c r="D64" s="22" t="s">
        <v>6</v>
      </c>
      <c r="E64" s="50">
        <v>0</v>
      </c>
      <c r="F64" s="16"/>
      <c r="G64" s="16"/>
      <c r="H64" s="16"/>
      <c r="I64" s="47"/>
      <c r="J64" s="16"/>
      <c r="K64" s="16"/>
      <c r="L64" s="16"/>
      <c r="M64" s="16"/>
      <c r="N64" s="16"/>
      <c r="O64" s="16"/>
      <c r="P64" s="16"/>
      <c r="Q64" s="16"/>
      <c r="R64" s="16"/>
      <c r="S64" s="16"/>
      <c r="T64" s="16"/>
      <c r="U64" s="16"/>
      <c r="V64" s="16"/>
      <c r="W64" s="16"/>
      <c r="X64" s="16"/>
      <c r="Y64" s="16"/>
      <c r="Z64" s="16"/>
      <c r="AA64" s="16"/>
    </row>
    <row r="65" spans="1:27" ht="15.75" customHeight="1" x14ac:dyDescent="0.5">
      <c r="A65" s="49" t="s">
        <v>7</v>
      </c>
      <c r="B65" s="50">
        <f>K57</f>
        <v>7000000</v>
      </c>
      <c r="C65" s="16"/>
      <c r="D65" s="22" t="s">
        <v>7</v>
      </c>
      <c r="E65" s="50">
        <v>0</v>
      </c>
      <c r="F65" s="16"/>
      <c r="G65" s="16"/>
      <c r="H65" s="16"/>
      <c r="I65" s="47"/>
      <c r="J65" s="16"/>
      <c r="K65" s="16"/>
      <c r="L65" s="16"/>
      <c r="M65" s="16"/>
      <c r="N65" s="16"/>
      <c r="O65" s="16"/>
      <c r="P65" s="16"/>
      <c r="Q65" s="16"/>
      <c r="R65" s="16"/>
      <c r="S65" s="16"/>
      <c r="T65" s="16"/>
      <c r="U65" s="16"/>
      <c r="V65" s="16"/>
      <c r="W65" s="16"/>
      <c r="X65" s="16"/>
      <c r="Y65" s="16"/>
      <c r="Z65" s="16"/>
      <c r="AA65" s="16"/>
    </row>
    <row r="66" spans="1:27" ht="15.75" customHeight="1" x14ac:dyDescent="0.5">
      <c r="A66" s="49" t="s">
        <v>8</v>
      </c>
      <c r="B66" s="50">
        <f>L57</f>
        <v>4000000</v>
      </c>
      <c r="C66" s="16"/>
      <c r="D66" s="22" t="s">
        <v>8</v>
      </c>
      <c r="E66" s="50">
        <v>0</v>
      </c>
      <c r="F66" s="16"/>
      <c r="G66" s="16"/>
      <c r="H66" s="16"/>
      <c r="I66" s="47"/>
      <c r="J66" s="16"/>
      <c r="K66" s="16"/>
      <c r="L66" s="16"/>
      <c r="M66" s="16"/>
      <c r="N66" s="16"/>
      <c r="O66" s="16"/>
      <c r="P66" s="16"/>
      <c r="Q66" s="16"/>
      <c r="R66" s="16"/>
      <c r="S66" s="16"/>
      <c r="T66" s="16"/>
      <c r="U66" s="16"/>
      <c r="V66" s="16"/>
      <c r="W66" s="16"/>
      <c r="X66" s="16"/>
      <c r="Y66" s="16"/>
      <c r="Z66" s="16"/>
      <c r="AA66" s="16"/>
    </row>
    <row r="67" spans="1:27" ht="15.75" customHeight="1" x14ac:dyDescent="0.5">
      <c r="A67" s="49" t="s">
        <v>9</v>
      </c>
      <c r="B67" s="50">
        <f>SUM(B62:B66)</f>
        <v>48494155.259999998</v>
      </c>
      <c r="C67" s="16"/>
      <c r="D67" s="22" t="s">
        <v>9</v>
      </c>
      <c r="E67" s="50">
        <f>SUM(E62:E66)</f>
        <v>0</v>
      </c>
      <c r="F67" s="16"/>
      <c r="G67" s="16"/>
      <c r="H67" s="16"/>
      <c r="I67" s="47"/>
      <c r="J67" s="16"/>
      <c r="K67" s="16"/>
      <c r="L67" s="16"/>
      <c r="M67" s="16"/>
      <c r="N67" s="16"/>
      <c r="O67" s="16"/>
      <c r="P67" s="16"/>
      <c r="Q67" s="16"/>
      <c r="R67" s="16"/>
      <c r="S67" s="16"/>
      <c r="T67" s="16"/>
      <c r="U67" s="16"/>
      <c r="V67" s="16"/>
      <c r="W67" s="16"/>
      <c r="X67" s="16"/>
      <c r="Y67" s="16"/>
      <c r="Z67" s="16"/>
      <c r="AA67" s="16"/>
    </row>
    <row r="68" spans="1:27" ht="15.75" customHeight="1" x14ac:dyDescent="0.5">
      <c r="A68" s="46"/>
      <c r="B68" s="16"/>
      <c r="C68" s="16"/>
      <c r="D68" s="16"/>
      <c r="E68" s="16"/>
      <c r="F68" s="16"/>
      <c r="G68" s="16"/>
      <c r="H68" s="16"/>
      <c r="I68" s="47"/>
      <c r="J68" s="16"/>
      <c r="K68" s="16"/>
      <c r="L68" s="16"/>
      <c r="M68" s="16"/>
      <c r="N68" s="16"/>
      <c r="O68" s="16"/>
      <c r="P68" s="16"/>
      <c r="Q68" s="16"/>
      <c r="R68" s="16"/>
      <c r="S68" s="16"/>
      <c r="T68" s="16"/>
      <c r="U68" s="16"/>
      <c r="V68" s="16"/>
      <c r="W68" s="16"/>
      <c r="X68" s="16"/>
      <c r="Y68" s="16"/>
      <c r="Z68" s="16"/>
      <c r="AA68" s="16"/>
    </row>
    <row r="69" spans="1:27" ht="15.75" customHeight="1" x14ac:dyDescent="0.5">
      <c r="A69" s="46"/>
      <c r="B69" s="16"/>
      <c r="C69" s="16"/>
      <c r="D69" s="16"/>
      <c r="E69" s="16"/>
      <c r="F69" s="16"/>
      <c r="G69" s="16"/>
      <c r="H69" s="16"/>
      <c r="I69" s="47"/>
      <c r="J69" s="16"/>
      <c r="K69" s="16"/>
      <c r="L69" s="16"/>
      <c r="M69" s="16"/>
      <c r="N69" s="16"/>
      <c r="O69" s="16"/>
      <c r="P69" s="16"/>
      <c r="Q69" s="16"/>
      <c r="R69" s="16"/>
      <c r="S69" s="16"/>
      <c r="T69" s="16"/>
      <c r="U69" s="16"/>
      <c r="V69" s="16"/>
      <c r="W69" s="16"/>
      <c r="X69" s="16"/>
      <c r="Y69" s="16"/>
      <c r="Z69" s="16"/>
      <c r="AA69" s="16"/>
    </row>
    <row r="70" spans="1:27" ht="15.75" customHeight="1" x14ac:dyDescent="0.5">
      <c r="A70" s="46"/>
      <c r="B70" s="16"/>
      <c r="C70" s="16"/>
      <c r="D70" s="16"/>
      <c r="E70" s="16"/>
      <c r="F70" s="16"/>
      <c r="G70" s="16"/>
      <c r="H70" s="16"/>
      <c r="I70" s="47"/>
      <c r="J70" s="16"/>
      <c r="K70" s="16"/>
      <c r="L70" s="16"/>
      <c r="M70" s="16"/>
      <c r="N70" s="16"/>
      <c r="O70" s="16"/>
      <c r="P70" s="16"/>
      <c r="Q70" s="16"/>
      <c r="R70" s="16"/>
      <c r="S70" s="16"/>
      <c r="T70" s="16"/>
      <c r="U70" s="16"/>
      <c r="V70" s="16"/>
      <c r="W70" s="16"/>
      <c r="X70" s="16"/>
      <c r="Y70" s="16"/>
      <c r="Z70" s="16"/>
      <c r="AA70" s="16"/>
    </row>
    <row r="71" spans="1:27" ht="15.75" customHeight="1" x14ac:dyDescent="0.5">
      <c r="A71" s="46"/>
      <c r="B71" s="16"/>
      <c r="C71" s="16"/>
      <c r="D71" s="16"/>
      <c r="E71" s="16"/>
      <c r="F71" s="16"/>
      <c r="G71" s="16"/>
      <c r="H71" s="16"/>
      <c r="I71" s="47"/>
      <c r="J71" s="16"/>
      <c r="K71" s="16"/>
      <c r="L71" s="16"/>
      <c r="M71" s="16"/>
      <c r="N71" s="16"/>
      <c r="O71" s="16"/>
      <c r="P71" s="16"/>
      <c r="Q71" s="16"/>
      <c r="R71" s="16"/>
      <c r="S71" s="16"/>
      <c r="T71" s="16"/>
      <c r="U71" s="16"/>
      <c r="V71" s="16"/>
      <c r="W71" s="16"/>
      <c r="X71" s="16"/>
      <c r="Y71" s="16"/>
      <c r="Z71" s="16"/>
      <c r="AA71" s="16"/>
    </row>
    <row r="72" spans="1:27" ht="15.75" customHeight="1" x14ac:dyDescent="0.5">
      <c r="A72" s="46"/>
      <c r="B72" s="16"/>
      <c r="C72" s="16"/>
      <c r="D72" s="16"/>
      <c r="E72" s="16"/>
      <c r="F72" s="16"/>
      <c r="G72" s="16"/>
      <c r="H72" s="16"/>
      <c r="I72" s="47"/>
      <c r="J72" s="16"/>
      <c r="K72" s="16"/>
      <c r="L72" s="16"/>
      <c r="M72" s="16"/>
      <c r="N72" s="16"/>
      <c r="O72" s="16"/>
      <c r="P72" s="16"/>
      <c r="Q72" s="16"/>
      <c r="R72" s="16"/>
      <c r="S72" s="16"/>
      <c r="T72" s="16"/>
      <c r="U72" s="16"/>
      <c r="V72" s="16"/>
      <c r="W72" s="16"/>
      <c r="X72" s="16"/>
      <c r="Y72" s="16"/>
      <c r="Z72" s="16"/>
      <c r="AA72" s="16"/>
    </row>
    <row r="73" spans="1:27" ht="15.75" customHeight="1" x14ac:dyDescent="0.5">
      <c r="A73" s="46"/>
      <c r="B73" s="16"/>
      <c r="C73" s="16"/>
      <c r="D73" s="16"/>
      <c r="E73" s="16"/>
      <c r="F73" s="16"/>
      <c r="G73" s="16"/>
      <c r="H73" s="16"/>
      <c r="I73" s="47"/>
      <c r="J73" s="16"/>
      <c r="K73" s="16"/>
      <c r="L73" s="16"/>
      <c r="M73" s="16"/>
      <c r="N73" s="16"/>
      <c r="O73" s="16"/>
      <c r="P73" s="16"/>
      <c r="Q73" s="16"/>
      <c r="R73" s="16"/>
      <c r="S73" s="16"/>
      <c r="T73" s="16"/>
      <c r="U73" s="16"/>
      <c r="V73" s="16"/>
      <c r="W73" s="16"/>
      <c r="X73" s="16"/>
      <c r="Y73" s="16"/>
      <c r="Z73" s="16"/>
      <c r="AA73" s="16"/>
    </row>
    <row r="74" spans="1:27" ht="15.75" customHeight="1" x14ac:dyDescent="0.5">
      <c r="A74" s="46"/>
      <c r="B74" s="16"/>
      <c r="C74" s="16"/>
      <c r="D74" s="16"/>
      <c r="E74" s="16"/>
      <c r="F74" s="16"/>
      <c r="G74" s="16"/>
      <c r="H74" s="16"/>
      <c r="I74" s="47"/>
      <c r="J74" s="16"/>
      <c r="K74" s="16"/>
      <c r="L74" s="16"/>
      <c r="M74" s="16"/>
      <c r="N74" s="16"/>
      <c r="O74" s="16"/>
      <c r="P74" s="16"/>
      <c r="Q74" s="16"/>
      <c r="R74" s="16"/>
      <c r="S74" s="16"/>
      <c r="T74" s="16"/>
      <c r="U74" s="16"/>
      <c r="V74" s="16"/>
      <c r="W74" s="16"/>
      <c r="X74" s="16"/>
      <c r="Y74" s="16"/>
      <c r="Z74" s="16"/>
      <c r="AA74" s="16"/>
    </row>
    <row r="75" spans="1:27" ht="15.75" customHeight="1" x14ac:dyDescent="0.5">
      <c r="A75" s="46"/>
      <c r="B75" s="16"/>
      <c r="C75" s="16"/>
      <c r="D75" s="16"/>
      <c r="E75" s="16"/>
      <c r="F75" s="16"/>
      <c r="G75" s="16"/>
      <c r="H75" s="16"/>
      <c r="I75" s="47"/>
      <c r="J75" s="16"/>
      <c r="K75" s="16"/>
      <c r="L75" s="16"/>
      <c r="M75" s="16"/>
      <c r="N75" s="16"/>
      <c r="O75" s="16"/>
      <c r="P75" s="16"/>
      <c r="Q75" s="16"/>
      <c r="R75" s="16"/>
      <c r="S75" s="16"/>
      <c r="T75" s="16"/>
      <c r="U75" s="16"/>
      <c r="V75" s="16"/>
      <c r="W75" s="16"/>
      <c r="X75" s="16"/>
      <c r="Y75" s="16"/>
      <c r="Z75" s="16"/>
      <c r="AA75" s="16"/>
    </row>
    <row r="76" spans="1:27" ht="15.75" customHeight="1" x14ac:dyDescent="0.5">
      <c r="A76" s="46"/>
      <c r="B76" s="16"/>
      <c r="C76" s="16"/>
      <c r="D76" s="16"/>
      <c r="E76" s="16"/>
      <c r="F76" s="16"/>
      <c r="G76" s="16"/>
      <c r="H76" s="16"/>
      <c r="I76" s="47"/>
      <c r="J76" s="16"/>
      <c r="K76" s="16"/>
      <c r="L76" s="16"/>
      <c r="M76" s="16"/>
      <c r="N76" s="16"/>
      <c r="O76" s="16"/>
      <c r="P76" s="16"/>
      <c r="Q76" s="16"/>
      <c r="R76" s="16"/>
      <c r="S76" s="16"/>
      <c r="T76" s="16"/>
      <c r="U76" s="16"/>
      <c r="V76" s="16"/>
      <c r="W76" s="16"/>
      <c r="X76" s="16"/>
      <c r="Y76" s="16"/>
      <c r="Z76" s="16"/>
      <c r="AA76" s="16"/>
    </row>
    <row r="77" spans="1:27" ht="15.75" customHeight="1" x14ac:dyDescent="0.5">
      <c r="A77" s="46"/>
      <c r="B77" s="16"/>
      <c r="C77" s="16"/>
      <c r="D77" s="16"/>
      <c r="E77" s="16"/>
      <c r="F77" s="16"/>
      <c r="G77" s="16"/>
      <c r="H77" s="16"/>
      <c r="I77" s="47"/>
      <c r="J77" s="16"/>
      <c r="K77" s="16"/>
      <c r="L77" s="16"/>
      <c r="M77" s="16"/>
      <c r="N77" s="16"/>
      <c r="O77" s="16"/>
      <c r="P77" s="16"/>
      <c r="Q77" s="16"/>
      <c r="R77" s="16"/>
      <c r="S77" s="16"/>
      <c r="T77" s="16"/>
      <c r="U77" s="16"/>
      <c r="V77" s="16"/>
      <c r="W77" s="16"/>
      <c r="X77" s="16"/>
      <c r="Y77" s="16"/>
      <c r="Z77" s="16"/>
      <c r="AA77" s="16"/>
    </row>
    <row r="78" spans="1:27" ht="15.75" customHeight="1" x14ac:dyDescent="0.5">
      <c r="A78" s="46"/>
      <c r="B78" s="16"/>
      <c r="C78" s="16"/>
      <c r="D78" s="16"/>
      <c r="E78" s="16"/>
      <c r="F78" s="16"/>
      <c r="G78" s="16"/>
      <c r="H78" s="16"/>
      <c r="I78" s="47"/>
      <c r="J78" s="16"/>
      <c r="K78" s="16"/>
      <c r="L78" s="16"/>
      <c r="M78" s="16"/>
      <c r="N78" s="16"/>
      <c r="O78" s="16"/>
      <c r="P78" s="16"/>
      <c r="Q78" s="16"/>
      <c r="R78" s="16"/>
      <c r="S78" s="16"/>
      <c r="T78" s="16"/>
      <c r="U78" s="16"/>
      <c r="V78" s="16"/>
      <c r="W78" s="16"/>
      <c r="X78" s="16"/>
      <c r="Y78" s="16"/>
      <c r="Z78" s="16"/>
      <c r="AA78" s="16"/>
    </row>
    <row r="79" spans="1:27" ht="15.75" customHeight="1" x14ac:dyDescent="0.5">
      <c r="A79" s="46"/>
      <c r="B79" s="16"/>
      <c r="C79" s="16"/>
      <c r="D79" s="16"/>
      <c r="E79" s="16"/>
      <c r="F79" s="16"/>
      <c r="G79" s="16"/>
      <c r="H79" s="16"/>
      <c r="I79" s="47"/>
      <c r="J79" s="16"/>
      <c r="K79" s="16"/>
      <c r="L79" s="16"/>
      <c r="M79" s="16"/>
      <c r="N79" s="16"/>
      <c r="O79" s="16"/>
      <c r="P79" s="16"/>
      <c r="Q79" s="16"/>
      <c r="R79" s="16"/>
      <c r="S79" s="16"/>
      <c r="T79" s="16"/>
      <c r="U79" s="16"/>
      <c r="V79" s="16"/>
      <c r="W79" s="16"/>
      <c r="X79" s="16"/>
      <c r="Y79" s="16"/>
      <c r="Z79" s="16"/>
      <c r="AA79" s="16"/>
    </row>
    <row r="80" spans="1:27" ht="15.75" customHeight="1" x14ac:dyDescent="0.5">
      <c r="A80" s="46"/>
      <c r="B80" s="16"/>
      <c r="C80" s="16"/>
      <c r="D80" s="16"/>
      <c r="E80" s="16"/>
      <c r="F80" s="16"/>
      <c r="G80" s="16"/>
      <c r="H80" s="16"/>
      <c r="I80" s="47"/>
      <c r="J80" s="16"/>
      <c r="K80" s="16"/>
      <c r="L80" s="16"/>
      <c r="M80" s="16"/>
      <c r="N80" s="16"/>
      <c r="O80" s="16"/>
      <c r="P80" s="16"/>
      <c r="Q80" s="16"/>
      <c r="R80" s="16"/>
      <c r="S80" s="16"/>
      <c r="T80" s="16"/>
      <c r="U80" s="16"/>
      <c r="V80" s="16"/>
      <c r="W80" s="16"/>
      <c r="X80" s="16"/>
      <c r="Y80" s="16"/>
      <c r="Z80" s="16"/>
      <c r="AA80" s="16"/>
    </row>
    <row r="81" spans="1:27" ht="15.75" customHeight="1" x14ac:dyDescent="0.5">
      <c r="A81" s="46"/>
      <c r="B81" s="16"/>
      <c r="C81" s="16"/>
      <c r="D81" s="16"/>
      <c r="E81" s="16"/>
      <c r="F81" s="16"/>
      <c r="G81" s="16"/>
      <c r="H81" s="16"/>
      <c r="I81" s="47"/>
      <c r="J81" s="16"/>
      <c r="K81" s="16"/>
      <c r="L81" s="16"/>
      <c r="M81" s="16"/>
      <c r="N81" s="16"/>
      <c r="O81" s="16"/>
      <c r="P81" s="16"/>
      <c r="Q81" s="16"/>
      <c r="R81" s="16"/>
      <c r="S81" s="16"/>
      <c r="T81" s="16"/>
      <c r="U81" s="16"/>
      <c r="V81" s="16"/>
      <c r="W81" s="16"/>
      <c r="X81" s="16"/>
      <c r="Y81" s="16"/>
      <c r="Z81" s="16"/>
      <c r="AA81" s="16"/>
    </row>
    <row r="82" spans="1:27" ht="15.75" customHeight="1" x14ac:dyDescent="0.5">
      <c r="A82" s="46"/>
      <c r="B82" s="16"/>
      <c r="C82" s="16"/>
      <c r="D82" s="16"/>
      <c r="E82" s="16"/>
      <c r="F82" s="16"/>
      <c r="G82" s="16"/>
      <c r="H82" s="16"/>
      <c r="I82" s="47"/>
      <c r="J82" s="16"/>
      <c r="K82" s="16"/>
      <c r="L82" s="16"/>
      <c r="M82" s="16"/>
      <c r="N82" s="16"/>
      <c r="O82" s="16"/>
      <c r="P82" s="16"/>
      <c r="Q82" s="16"/>
      <c r="R82" s="16"/>
      <c r="S82" s="16"/>
      <c r="T82" s="16"/>
      <c r="U82" s="16"/>
      <c r="V82" s="16"/>
      <c r="W82" s="16"/>
      <c r="X82" s="16"/>
      <c r="Y82" s="16"/>
      <c r="Z82" s="16"/>
      <c r="AA82" s="16"/>
    </row>
    <row r="83" spans="1:27" ht="15.75" customHeight="1" x14ac:dyDescent="0.5">
      <c r="A83" s="46"/>
      <c r="B83" s="16"/>
      <c r="C83" s="16"/>
      <c r="D83" s="16"/>
      <c r="E83" s="16"/>
      <c r="F83" s="16"/>
      <c r="G83" s="16"/>
      <c r="H83" s="16"/>
      <c r="I83" s="47"/>
      <c r="J83" s="16"/>
      <c r="K83" s="16"/>
      <c r="L83" s="16"/>
      <c r="M83" s="16"/>
      <c r="N83" s="16"/>
      <c r="O83" s="16"/>
      <c r="P83" s="16"/>
      <c r="Q83" s="16"/>
      <c r="R83" s="16"/>
      <c r="S83" s="16"/>
      <c r="T83" s="16"/>
      <c r="U83" s="16"/>
      <c r="V83" s="16"/>
      <c r="W83" s="16"/>
      <c r="X83" s="16"/>
      <c r="Y83" s="16"/>
      <c r="Z83" s="16"/>
      <c r="AA83" s="16"/>
    </row>
    <row r="84" spans="1:27" ht="15.75" customHeight="1" x14ac:dyDescent="0.5">
      <c r="A84" s="46"/>
      <c r="B84" s="16"/>
      <c r="C84" s="16"/>
      <c r="D84" s="16"/>
      <c r="E84" s="16"/>
      <c r="F84" s="16"/>
      <c r="G84" s="16"/>
      <c r="H84" s="16"/>
      <c r="I84" s="47"/>
      <c r="J84" s="16"/>
      <c r="K84" s="16"/>
      <c r="L84" s="16"/>
      <c r="M84" s="16"/>
      <c r="N84" s="16"/>
      <c r="O84" s="16"/>
      <c r="P84" s="16"/>
      <c r="Q84" s="16"/>
      <c r="R84" s="16"/>
      <c r="S84" s="16"/>
      <c r="T84" s="16"/>
      <c r="U84" s="16"/>
      <c r="V84" s="16"/>
      <c r="W84" s="16"/>
      <c r="X84" s="16"/>
      <c r="Y84" s="16"/>
      <c r="Z84" s="16"/>
      <c r="AA84" s="16"/>
    </row>
    <row r="85" spans="1:27" ht="15.75" customHeight="1" x14ac:dyDescent="0.5">
      <c r="A85" s="46"/>
      <c r="B85" s="16"/>
      <c r="C85" s="16"/>
      <c r="D85" s="16"/>
      <c r="E85" s="16"/>
      <c r="F85" s="16"/>
      <c r="G85" s="16"/>
      <c r="H85" s="16"/>
      <c r="I85" s="47"/>
      <c r="J85" s="16"/>
      <c r="K85" s="16"/>
      <c r="L85" s="16"/>
      <c r="M85" s="16"/>
      <c r="N85" s="16"/>
      <c r="O85" s="16"/>
      <c r="P85" s="16"/>
      <c r="Q85" s="16"/>
      <c r="R85" s="16"/>
      <c r="S85" s="16"/>
      <c r="T85" s="16"/>
      <c r="U85" s="16"/>
      <c r="V85" s="16"/>
      <c r="W85" s="16"/>
      <c r="X85" s="16"/>
      <c r="Y85" s="16"/>
      <c r="Z85" s="16"/>
      <c r="AA85" s="16"/>
    </row>
    <row r="86" spans="1:27" ht="15.75" customHeight="1" x14ac:dyDescent="0.5">
      <c r="A86" s="46"/>
      <c r="B86" s="16"/>
      <c r="C86" s="16"/>
      <c r="D86" s="16"/>
      <c r="E86" s="16"/>
      <c r="F86" s="16"/>
      <c r="G86" s="16"/>
      <c r="H86" s="16"/>
      <c r="I86" s="47"/>
      <c r="J86" s="16"/>
      <c r="K86" s="16"/>
      <c r="L86" s="16"/>
      <c r="M86" s="16"/>
      <c r="N86" s="16"/>
      <c r="O86" s="16"/>
      <c r="P86" s="16"/>
      <c r="Q86" s="16"/>
      <c r="R86" s="16"/>
      <c r="S86" s="16"/>
      <c r="T86" s="16"/>
      <c r="U86" s="16"/>
      <c r="V86" s="16"/>
      <c r="W86" s="16"/>
      <c r="X86" s="16"/>
      <c r="Y86" s="16"/>
      <c r="Z86" s="16"/>
      <c r="AA86" s="16"/>
    </row>
    <row r="87" spans="1:27" ht="15.75" customHeight="1" x14ac:dyDescent="0.5">
      <c r="A87" s="46"/>
      <c r="B87" s="16"/>
      <c r="C87" s="16"/>
      <c r="D87" s="16"/>
      <c r="E87" s="16"/>
      <c r="F87" s="16"/>
      <c r="G87" s="16"/>
      <c r="H87" s="16"/>
      <c r="I87" s="47"/>
      <c r="J87" s="16"/>
      <c r="K87" s="16"/>
      <c r="L87" s="16"/>
      <c r="M87" s="16"/>
      <c r="N87" s="16"/>
      <c r="O87" s="16"/>
      <c r="P87" s="16"/>
      <c r="Q87" s="16"/>
      <c r="R87" s="16"/>
      <c r="S87" s="16"/>
      <c r="T87" s="16"/>
      <c r="U87" s="16"/>
      <c r="V87" s="16"/>
      <c r="W87" s="16"/>
      <c r="X87" s="16"/>
      <c r="Y87" s="16"/>
      <c r="Z87" s="16"/>
      <c r="AA87" s="16"/>
    </row>
    <row r="88" spans="1:27" ht="15.75" customHeight="1" x14ac:dyDescent="0.5">
      <c r="A88" s="46"/>
      <c r="B88" s="16"/>
      <c r="C88" s="16"/>
      <c r="D88" s="16"/>
      <c r="E88" s="16"/>
      <c r="F88" s="16"/>
      <c r="G88" s="16"/>
      <c r="H88" s="16"/>
      <c r="I88" s="47"/>
      <c r="J88" s="16"/>
      <c r="K88" s="16"/>
      <c r="L88" s="16"/>
      <c r="M88" s="16"/>
      <c r="N88" s="16"/>
      <c r="O88" s="16"/>
      <c r="P88" s="16"/>
      <c r="Q88" s="16"/>
      <c r="R88" s="16"/>
      <c r="S88" s="16"/>
      <c r="T88" s="16"/>
      <c r="U88" s="16"/>
      <c r="V88" s="16"/>
      <c r="W88" s="16"/>
      <c r="X88" s="16"/>
      <c r="Y88" s="16"/>
      <c r="Z88" s="16"/>
      <c r="AA88" s="16"/>
    </row>
    <row r="89" spans="1:27" ht="15.75" customHeight="1" x14ac:dyDescent="0.5">
      <c r="A89" s="46"/>
      <c r="B89" s="16"/>
      <c r="C89" s="16"/>
      <c r="D89" s="16"/>
      <c r="E89" s="16"/>
      <c r="F89" s="16"/>
      <c r="G89" s="16"/>
      <c r="H89" s="16"/>
      <c r="I89" s="47"/>
      <c r="J89" s="16"/>
      <c r="K89" s="16"/>
      <c r="L89" s="16"/>
      <c r="M89" s="16"/>
      <c r="N89" s="16"/>
      <c r="O89" s="16"/>
      <c r="P89" s="16"/>
      <c r="Q89" s="16"/>
      <c r="R89" s="16"/>
      <c r="S89" s="16"/>
      <c r="T89" s="16"/>
      <c r="U89" s="16"/>
      <c r="V89" s="16"/>
      <c r="W89" s="16"/>
      <c r="X89" s="16"/>
      <c r="Y89" s="16"/>
      <c r="Z89" s="16"/>
      <c r="AA89" s="16"/>
    </row>
    <row r="90" spans="1:27" ht="15.75" customHeight="1" x14ac:dyDescent="0.5">
      <c r="A90" s="46"/>
      <c r="B90" s="16"/>
      <c r="C90" s="16"/>
      <c r="D90" s="16"/>
      <c r="E90" s="16"/>
      <c r="F90" s="16"/>
      <c r="G90" s="16"/>
      <c r="H90" s="16"/>
      <c r="I90" s="47"/>
      <c r="J90" s="16"/>
      <c r="K90" s="16"/>
      <c r="L90" s="16"/>
      <c r="M90" s="16"/>
      <c r="N90" s="16"/>
      <c r="O90" s="16"/>
      <c r="P90" s="16"/>
      <c r="Q90" s="16"/>
      <c r="R90" s="16"/>
      <c r="S90" s="16"/>
      <c r="T90" s="16"/>
      <c r="U90" s="16"/>
      <c r="V90" s="16"/>
      <c r="W90" s="16"/>
      <c r="X90" s="16"/>
      <c r="Y90" s="16"/>
      <c r="Z90" s="16"/>
      <c r="AA90" s="16"/>
    </row>
    <row r="91" spans="1:27" ht="15.75" customHeight="1" x14ac:dyDescent="0.5">
      <c r="A91" s="46"/>
      <c r="B91" s="16"/>
      <c r="C91" s="16"/>
      <c r="D91" s="16"/>
      <c r="E91" s="16"/>
      <c r="F91" s="16"/>
      <c r="G91" s="16"/>
      <c r="H91" s="16"/>
      <c r="I91" s="47"/>
      <c r="J91" s="16"/>
      <c r="K91" s="16"/>
      <c r="L91" s="16"/>
      <c r="M91" s="16"/>
      <c r="N91" s="16"/>
      <c r="O91" s="16"/>
      <c r="P91" s="16"/>
      <c r="Q91" s="16"/>
      <c r="R91" s="16"/>
      <c r="S91" s="16"/>
      <c r="T91" s="16"/>
      <c r="U91" s="16"/>
      <c r="V91" s="16"/>
      <c r="W91" s="16"/>
      <c r="X91" s="16"/>
      <c r="Y91" s="16"/>
      <c r="Z91" s="16"/>
      <c r="AA91" s="16"/>
    </row>
    <row r="92" spans="1:27" ht="15.75" customHeight="1" x14ac:dyDescent="0.5">
      <c r="A92" s="46"/>
      <c r="B92" s="16"/>
      <c r="C92" s="16"/>
      <c r="D92" s="16"/>
      <c r="E92" s="16"/>
      <c r="F92" s="16"/>
      <c r="G92" s="16"/>
      <c r="H92" s="16"/>
      <c r="I92" s="47"/>
      <c r="J92" s="16"/>
      <c r="K92" s="16"/>
      <c r="L92" s="16"/>
      <c r="M92" s="16"/>
      <c r="N92" s="16"/>
      <c r="O92" s="16"/>
      <c r="P92" s="16"/>
      <c r="Q92" s="16"/>
      <c r="R92" s="16"/>
      <c r="S92" s="16"/>
      <c r="T92" s="16"/>
      <c r="U92" s="16"/>
      <c r="V92" s="16"/>
      <c r="W92" s="16"/>
      <c r="X92" s="16"/>
      <c r="Y92" s="16"/>
      <c r="Z92" s="16"/>
      <c r="AA92" s="16"/>
    </row>
    <row r="93" spans="1:27" ht="15.75" customHeight="1" x14ac:dyDescent="0.5">
      <c r="A93" s="46"/>
      <c r="B93" s="16"/>
      <c r="C93" s="16"/>
      <c r="D93" s="16"/>
      <c r="E93" s="16"/>
      <c r="F93" s="16"/>
      <c r="G93" s="16"/>
      <c r="H93" s="16"/>
      <c r="I93" s="47"/>
      <c r="J93" s="16"/>
      <c r="K93" s="16"/>
      <c r="L93" s="16"/>
      <c r="M93" s="16"/>
      <c r="N93" s="16"/>
      <c r="O93" s="16"/>
      <c r="P93" s="16"/>
      <c r="Q93" s="16"/>
      <c r="R93" s="16"/>
      <c r="S93" s="16"/>
      <c r="T93" s="16"/>
      <c r="U93" s="16"/>
      <c r="V93" s="16"/>
      <c r="W93" s="16"/>
      <c r="X93" s="16"/>
      <c r="Y93" s="16"/>
      <c r="Z93" s="16"/>
      <c r="AA93" s="16"/>
    </row>
    <row r="94" spans="1:27" ht="15.75" customHeight="1" x14ac:dyDescent="0.5">
      <c r="A94" s="46"/>
      <c r="B94" s="16"/>
      <c r="C94" s="16"/>
      <c r="D94" s="16"/>
      <c r="E94" s="16"/>
      <c r="F94" s="16"/>
      <c r="G94" s="16"/>
      <c r="H94" s="16"/>
      <c r="I94" s="47"/>
      <c r="J94" s="16"/>
      <c r="K94" s="16"/>
      <c r="L94" s="16"/>
      <c r="M94" s="16"/>
      <c r="N94" s="16"/>
      <c r="O94" s="16"/>
      <c r="P94" s="16"/>
      <c r="Q94" s="16"/>
      <c r="R94" s="16"/>
      <c r="S94" s="16"/>
      <c r="T94" s="16"/>
      <c r="U94" s="16"/>
      <c r="V94" s="16"/>
      <c r="W94" s="16"/>
      <c r="X94" s="16"/>
      <c r="Y94" s="16"/>
      <c r="Z94" s="16"/>
      <c r="AA94" s="16"/>
    </row>
    <row r="95" spans="1:27" ht="15.75" customHeight="1" x14ac:dyDescent="0.5">
      <c r="A95" s="46"/>
      <c r="B95" s="16"/>
      <c r="C95" s="16"/>
      <c r="D95" s="16"/>
      <c r="E95" s="16"/>
      <c r="F95" s="16"/>
      <c r="G95" s="16"/>
      <c r="H95" s="16"/>
      <c r="I95" s="47"/>
      <c r="J95" s="16"/>
      <c r="K95" s="16"/>
      <c r="L95" s="16"/>
      <c r="M95" s="16"/>
      <c r="N95" s="16"/>
      <c r="O95" s="16"/>
      <c r="P95" s="16"/>
      <c r="Q95" s="16"/>
      <c r="R95" s="16"/>
      <c r="S95" s="16"/>
      <c r="T95" s="16"/>
      <c r="U95" s="16"/>
      <c r="V95" s="16"/>
      <c r="W95" s="16"/>
      <c r="X95" s="16"/>
      <c r="Y95" s="16"/>
      <c r="Z95" s="16"/>
      <c r="AA95" s="16"/>
    </row>
    <row r="96" spans="1:27" ht="15.75" customHeight="1" x14ac:dyDescent="0.5">
      <c r="A96" s="46"/>
      <c r="B96" s="16"/>
      <c r="C96" s="16"/>
      <c r="D96" s="16"/>
      <c r="E96" s="16"/>
      <c r="F96" s="16"/>
      <c r="G96" s="16"/>
      <c r="H96" s="16"/>
      <c r="I96" s="47"/>
      <c r="J96" s="16"/>
      <c r="K96" s="16"/>
      <c r="L96" s="16"/>
      <c r="M96" s="16"/>
      <c r="N96" s="16"/>
      <c r="O96" s="16"/>
      <c r="P96" s="16"/>
      <c r="Q96" s="16"/>
      <c r="R96" s="16"/>
      <c r="S96" s="16"/>
      <c r="T96" s="16"/>
      <c r="U96" s="16"/>
      <c r="V96" s="16"/>
      <c r="W96" s="16"/>
      <c r="X96" s="16"/>
      <c r="Y96" s="16"/>
      <c r="Z96" s="16"/>
      <c r="AA96" s="16"/>
    </row>
    <row r="97" spans="1:27" ht="15.75" customHeight="1" x14ac:dyDescent="0.5">
      <c r="A97" s="46"/>
      <c r="B97" s="16"/>
      <c r="C97" s="16"/>
      <c r="D97" s="16"/>
      <c r="E97" s="16"/>
      <c r="F97" s="16"/>
      <c r="G97" s="16"/>
      <c r="H97" s="16"/>
      <c r="I97" s="47"/>
      <c r="J97" s="16"/>
      <c r="K97" s="16"/>
      <c r="L97" s="16"/>
      <c r="M97" s="16"/>
      <c r="N97" s="16"/>
      <c r="O97" s="16"/>
      <c r="P97" s="16"/>
      <c r="Q97" s="16"/>
      <c r="R97" s="16"/>
      <c r="S97" s="16"/>
      <c r="T97" s="16"/>
      <c r="U97" s="16"/>
      <c r="V97" s="16"/>
      <c r="W97" s="16"/>
      <c r="X97" s="16"/>
      <c r="Y97" s="16"/>
      <c r="Z97" s="16"/>
      <c r="AA97" s="16"/>
    </row>
    <row r="98" spans="1:27" ht="15.75" customHeight="1" x14ac:dyDescent="0.5">
      <c r="A98" s="46"/>
      <c r="B98" s="16"/>
      <c r="C98" s="16"/>
      <c r="D98" s="16"/>
      <c r="E98" s="16"/>
      <c r="F98" s="16"/>
      <c r="G98" s="16"/>
      <c r="H98" s="16"/>
      <c r="I98" s="47"/>
      <c r="J98" s="16"/>
      <c r="K98" s="16"/>
      <c r="L98" s="16"/>
      <c r="M98" s="16"/>
      <c r="N98" s="16"/>
      <c r="O98" s="16"/>
      <c r="P98" s="16"/>
      <c r="Q98" s="16"/>
      <c r="R98" s="16"/>
      <c r="S98" s="16"/>
      <c r="T98" s="16"/>
      <c r="U98" s="16"/>
      <c r="V98" s="16"/>
      <c r="W98" s="16"/>
      <c r="X98" s="16"/>
      <c r="Y98" s="16"/>
      <c r="Z98" s="16"/>
      <c r="AA98" s="16"/>
    </row>
    <row r="99" spans="1:27" ht="15.75" customHeight="1" x14ac:dyDescent="0.5">
      <c r="A99" s="46"/>
      <c r="B99" s="16"/>
      <c r="C99" s="16"/>
      <c r="D99" s="16"/>
      <c r="E99" s="16"/>
      <c r="F99" s="16"/>
      <c r="G99" s="16"/>
      <c r="H99" s="16"/>
      <c r="I99" s="47"/>
      <c r="J99" s="16"/>
      <c r="K99" s="16"/>
      <c r="L99" s="16"/>
      <c r="M99" s="16"/>
      <c r="N99" s="16"/>
      <c r="O99" s="16"/>
      <c r="P99" s="16"/>
      <c r="Q99" s="16"/>
      <c r="R99" s="16"/>
      <c r="S99" s="16"/>
      <c r="T99" s="16"/>
      <c r="U99" s="16"/>
      <c r="V99" s="16"/>
      <c r="W99" s="16"/>
      <c r="X99" s="16"/>
      <c r="Y99" s="16"/>
      <c r="Z99" s="16"/>
      <c r="AA99" s="16"/>
    </row>
    <row r="100" spans="1:27" ht="15.75" customHeight="1" x14ac:dyDescent="0.5">
      <c r="A100" s="46"/>
      <c r="B100" s="16"/>
      <c r="C100" s="16"/>
      <c r="D100" s="16"/>
      <c r="E100" s="16"/>
      <c r="F100" s="16"/>
      <c r="G100" s="16"/>
      <c r="H100" s="16"/>
      <c r="I100" s="47"/>
      <c r="J100" s="16"/>
      <c r="K100" s="16"/>
      <c r="L100" s="16"/>
      <c r="M100" s="16"/>
      <c r="N100" s="16"/>
      <c r="O100" s="16"/>
      <c r="P100" s="16"/>
      <c r="Q100" s="16"/>
      <c r="R100" s="16"/>
      <c r="S100" s="16"/>
      <c r="T100" s="16"/>
      <c r="U100" s="16"/>
      <c r="V100" s="16"/>
      <c r="W100" s="16"/>
      <c r="X100" s="16"/>
      <c r="Y100" s="16"/>
      <c r="Z100" s="16"/>
      <c r="AA100" s="16"/>
    </row>
    <row r="101" spans="1:27" ht="15.75" customHeight="1" x14ac:dyDescent="0.5">
      <c r="A101" s="46"/>
      <c r="B101" s="16"/>
      <c r="C101" s="16"/>
      <c r="D101" s="16"/>
      <c r="E101" s="16"/>
      <c r="F101" s="16"/>
      <c r="G101" s="16"/>
      <c r="H101" s="16"/>
      <c r="I101" s="47"/>
      <c r="J101" s="16"/>
      <c r="K101" s="16"/>
      <c r="L101" s="16"/>
      <c r="M101" s="16"/>
      <c r="N101" s="16"/>
      <c r="O101" s="16"/>
      <c r="P101" s="16"/>
      <c r="Q101" s="16"/>
      <c r="R101" s="16"/>
      <c r="S101" s="16"/>
      <c r="T101" s="16"/>
      <c r="U101" s="16"/>
      <c r="V101" s="16"/>
      <c r="W101" s="16"/>
      <c r="X101" s="16"/>
      <c r="Y101" s="16"/>
      <c r="Z101" s="16"/>
      <c r="AA101" s="16"/>
    </row>
    <row r="102" spans="1:27" ht="15.75" customHeight="1" x14ac:dyDescent="0.5">
      <c r="A102" s="46"/>
      <c r="B102" s="16"/>
      <c r="C102" s="16"/>
      <c r="D102" s="16"/>
      <c r="E102" s="16"/>
      <c r="F102" s="16"/>
      <c r="G102" s="16"/>
      <c r="H102" s="16"/>
      <c r="I102" s="47"/>
      <c r="J102" s="16"/>
      <c r="K102" s="16"/>
      <c r="L102" s="16"/>
      <c r="M102" s="16"/>
      <c r="N102" s="16"/>
      <c r="O102" s="16"/>
      <c r="P102" s="16"/>
      <c r="Q102" s="16"/>
      <c r="R102" s="16"/>
      <c r="S102" s="16"/>
      <c r="T102" s="16"/>
      <c r="U102" s="16"/>
      <c r="V102" s="16"/>
      <c r="W102" s="16"/>
      <c r="X102" s="16"/>
      <c r="Y102" s="16"/>
      <c r="Z102" s="16"/>
      <c r="AA102" s="16"/>
    </row>
    <row r="103" spans="1:27" ht="15.75" customHeight="1" x14ac:dyDescent="0.5">
      <c r="A103" s="46"/>
      <c r="B103" s="16"/>
      <c r="C103" s="16"/>
      <c r="D103" s="16"/>
      <c r="E103" s="16"/>
      <c r="F103" s="16"/>
      <c r="G103" s="16"/>
      <c r="H103" s="16"/>
      <c r="I103" s="47"/>
      <c r="J103" s="16"/>
      <c r="K103" s="16"/>
      <c r="L103" s="16"/>
      <c r="M103" s="16"/>
      <c r="N103" s="16"/>
      <c r="O103" s="16"/>
      <c r="P103" s="16"/>
      <c r="Q103" s="16"/>
      <c r="R103" s="16"/>
      <c r="S103" s="16"/>
      <c r="T103" s="16"/>
      <c r="U103" s="16"/>
      <c r="V103" s="16"/>
      <c r="W103" s="16"/>
      <c r="X103" s="16"/>
      <c r="Y103" s="16"/>
      <c r="Z103" s="16"/>
      <c r="AA103" s="16"/>
    </row>
    <row r="104" spans="1:27" ht="15.75" customHeight="1" x14ac:dyDescent="0.5">
      <c r="A104" s="46"/>
      <c r="B104" s="16"/>
      <c r="C104" s="16"/>
      <c r="D104" s="16"/>
      <c r="E104" s="16"/>
      <c r="F104" s="16"/>
      <c r="G104" s="16"/>
      <c r="H104" s="16"/>
      <c r="I104" s="47"/>
      <c r="J104" s="16"/>
      <c r="K104" s="16"/>
      <c r="L104" s="16"/>
      <c r="M104" s="16"/>
      <c r="N104" s="16"/>
      <c r="O104" s="16"/>
      <c r="P104" s="16"/>
      <c r="Q104" s="16"/>
      <c r="R104" s="16"/>
      <c r="S104" s="16"/>
      <c r="T104" s="16"/>
      <c r="U104" s="16"/>
      <c r="V104" s="16"/>
      <c r="W104" s="16"/>
      <c r="X104" s="16"/>
      <c r="Y104" s="16"/>
      <c r="Z104" s="16"/>
      <c r="AA104" s="16"/>
    </row>
    <row r="105" spans="1:27" ht="15.75" customHeight="1" x14ac:dyDescent="0.5">
      <c r="A105" s="46"/>
      <c r="B105" s="16"/>
      <c r="C105" s="16"/>
      <c r="D105" s="16"/>
      <c r="E105" s="16"/>
      <c r="F105" s="16"/>
      <c r="G105" s="16"/>
      <c r="H105" s="16"/>
      <c r="I105" s="47"/>
      <c r="J105" s="16"/>
      <c r="K105" s="16"/>
      <c r="L105" s="16"/>
      <c r="M105" s="16"/>
      <c r="N105" s="16"/>
      <c r="O105" s="16"/>
      <c r="P105" s="16"/>
      <c r="Q105" s="16"/>
      <c r="R105" s="16"/>
      <c r="S105" s="16"/>
      <c r="T105" s="16"/>
      <c r="U105" s="16"/>
      <c r="V105" s="16"/>
      <c r="W105" s="16"/>
      <c r="X105" s="16"/>
      <c r="Y105" s="16"/>
      <c r="Z105" s="16"/>
      <c r="AA105" s="16"/>
    </row>
    <row r="106" spans="1:27" ht="15.75" customHeight="1" x14ac:dyDescent="0.5">
      <c r="A106" s="46"/>
      <c r="B106" s="16"/>
      <c r="C106" s="16"/>
      <c r="D106" s="16"/>
      <c r="E106" s="16"/>
      <c r="F106" s="16"/>
      <c r="G106" s="16"/>
      <c r="H106" s="16"/>
      <c r="I106" s="47"/>
      <c r="J106" s="16"/>
      <c r="K106" s="16"/>
      <c r="L106" s="16"/>
      <c r="M106" s="16"/>
      <c r="N106" s="16"/>
      <c r="O106" s="16"/>
      <c r="P106" s="16"/>
      <c r="Q106" s="16"/>
      <c r="R106" s="16"/>
      <c r="S106" s="16"/>
      <c r="T106" s="16"/>
      <c r="U106" s="16"/>
      <c r="V106" s="16"/>
      <c r="W106" s="16"/>
      <c r="X106" s="16"/>
      <c r="Y106" s="16"/>
      <c r="Z106" s="16"/>
      <c r="AA106" s="16"/>
    </row>
    <row r="107" spans="1:27" ht="15.75" customHeight="1" x14ac:dyDescent="0.5">
      <c r="A107" s="46"/>
      <c r="B107" s="16"/>
      <c r="C107" s="16"/>
      <c r="D107" s="16"/>
      <c r="E107" s="16"/>
      <c r="F107" s="16"/>
      <c r="G107" s="16"/>
      <c r="H107" s="16"/>
      <c r="I107" s="47"/>
      <c r="J107" s="16"/>
      <c r="K107" s="16"/>
      <c r="L107" s="16"/>
      <c r="M107" s="16"/>
      <c r="N107" s="16"/>
      <c r="O107" s="16"/>
      <c r="P107" s="16"/>
      <c r="Q107" s="16"/>
      <c r="R107" s="16"/>
      <c r="S107" s="16"/>
      <c r="T107" s="16"/>
      <c r="U107" s="16"/>
      <c r="V107" s="16"/>
      <c r="W107" s="16"/>
      <c r="X107" s="16"/>
      <c r="Y107" s="16"/>
      <c r="Z107" s="16"/>
      <c r="AA107" s="16"/>
    </row>
    <row r="108" spans="1:27" ht="15.75" customHeight="1" x14ac:dyDescent="0.5">
      <c r="A108" s="46"/>
      <c r="B108" s="16"/>
      <c r="C108" s="16"/>
      <c r="D108" s="16"/>
      <c r="E108" s="16"/>
      <c r="F108" s="16"/>
      <c r="G108" s="16"/>
      <c r="H108" s="16"/>
      <c r="I108" s="47"/>
      <c r="J108" s="16"/>
      <c r="K108" s="16"/>
      <c r="L108" s="16"/>
      <c r="M108" s="16"/>
      <c r="N108" s="16"/>
      <c r="O108" s="16"/>
      <c r="P108" s="16"/>
      <c r="Q108" s="16"/>
      <c r="R108" s="16"/>
      <c r="S108" s="16"/>
      <c r="T108" s="16"/>
      <c r="U108" s="16"/>
      <c r="V108" s="16"/>
      <c r="W108" s="16"/>
      <c r="X108" s="16"/>
      <c r="Y108" s="16"/>
      <c r="Z108" s="16"/>
      <c r="AA108" s="16"/>
    </row>
    <row r="109" spans="1:27" ht="15.75" customHeight="1" x14ac:dyDescent="0.5">
      <c r="A109" s="46"/>
      <c r="B109" s="16"/>
      <c r="C109" s="16"/>
      <c r="D109" s="16"/>
      <c r="E109" s="16"/>
      <c r="F109" s="16"/>
      <c r="G109" s="16"/>
      <c r="H109" s="16"/>
      <c r="I109" s="47"/>
      <c r="J109" s="16"/>
      <c r="K109" s="16"/>
      <c r="L109" s="16"/>
      <c r="M109" s="16"/>
      <c r="N109" s="16"/>
      <c r="O109" s="16"/>
      <c r="P109" s="16"/>
      <c r="Q109" s="16"/>
      <c r="R109" s="16"/>
      <c r="S109" s="16"/>
      <c r="T109" s="16"/>
      <c r="U109" s="16"/>
      <c r="V109" s="16"/>
      <c r="W109" s="16"/>
      <c r="X109" s="16"/>
      <c r="Y109" s="16"/>
      <c r="Z109" s="16"/>
      <c r="AA109" s="16"/>
    </row>
    <row r="110" spans="1:27" ht="15.75" customHeight="1" x14ac:dyDescent="0.5">
      <c r="A110" s="46"/>
      <c r="B110" s="16"/>
      <c r="C110" s="16"/>
      <c r="D110" s="16"/>
      <c r="E110" s="16"/>
      <c r="F110" s="16"/>
      <c r="G110" s="16"/>
      <c r="H110" s="16"/>
      <c r="I110" s="47"/>
      <c r="J110" s="16"/>
      <c r="K110" s="16"/>
      <c r="L110" s="16"/>
      <c r="M110" s="16"/>
      <c r="N110" s="16"/>
      <c r="O110" s="16"/>
      <c r="P110" s="16"/>
      <c r="Q110" s="16"/>
      <c r="R110" s="16"/>
      <c r="S110" s="16"/>
      <c r="T110" s="16"/>
      <c r="U110" s="16"/>
      <c r="V110" s="16"/>
      <c r="W110" s="16"/>
      <c r="X110" s="16"/>
      <c r="Y110" s="16"/>
      <c r="Z110" s="16"/>
      <c r="AA110" s="16"/>
    </row>
    <row r="111" spans="1:27" ht="15.75" customHeight="1" x14ac:dyDescent="0.5">
      <c r="A111" s="46"/>
      <c r="B111" s="16"/>
      <c r="C111" s="16"/>
      <c r="D111" s="16"/>
      <c r="E111" s="16"/>
      <c r="F111" s="16"/>
      <c r="G111" s="16"/>
      <c r="H111" s="16"/>
      <c r="I111" s="47"/>
      <c r="J111" s="16"/>
      <c r="K111" s="16"/>
      <c r="L111" s="16"/>
      <c r="M111" s="16"/>
      <c r="N111" s="16"/>
      <c r="O111" s="16"/>
      <c r="P111" s="16"/>
      <c r="Q111" s="16"/>
      <c r="R111" s="16"/>
      <c r="S111" s="16"/>
      <c r="T111" s="16"/>
      <c r="U111" s="16"/>
      <c r="V111" s="16"/>
      <c r="W111" s="16"/>
      <c r="X111" s="16"/>
      <c r="Y111" s="16"/>
      <c r="Z111" s="16"/>
      <c r="AA111" s="16"/>
    </row>
    <row r="112" spans="1:27" ht="15.75" customHeight="1" x14ac:dyDescent="0.5">
      <c r="A112" s="46"/>
      <c r="B112" s="16"/>
      <c r="C112" s="16"/>
      <c r="D112" s="16"/>
      <c r="E112" s="16"/>
      <c r="F112" s="16"/>
      <c r="G112" s="16"/>
      <c r="H112" s="16"/>
      <c r="I112" s="47"/>
      <c r="J112" s="16"/>
      <c r="K112" s="16"/>
      <c r="L112" s="16"/>
      <c r="M112" s="16"/>
      <c r="N112" s="16"/>
      <c r="O112" s="16"/>
      <c r="P112" s="16"/>
      <c r="Q112" s="16"/>
      <c r="R112" s="16"/>
      <c r="S112" s="16"/>
      <c r="T112" s="16"/>
      <c r="U112" s="16"/>
      <c r="V112" s="16"/>
      <c r="W112" s="16"/>
      <c r="X112" s="16"/>
      <c r="Y112" s="16"/>
      <c r="Z112" s="16"/>
      <c r="AA112" s="16"/>
    </row>
    <row r="113" spans="1:27" ht="15.75" customHeight="1" x14ac:dyDescent="0.5">
      <c r="A113" s="46"/>
      <c r="B113" s="16"/>
      <c r="C113" s="16"/>
      <c r="D113" s="16"/>
      <c r="E113" s="16"/>
      <c r="F113" s="16"/>
      <c r="G113" s="16"/>
      <c r="H113" s="16"/>
      <c r="I113" s="47"/>
      <c r="J113" s="16"/>
      <c r="K113" s="16"/>
      <c r="L113" s="16"/>
      <c r="M113" s="16"/>
      <c r="N113" s="16"/>
      <c r="O113" s="16"/>
      <c r="P113" s="16"/>
      <c r="Q113" s="16"/>
      <c r="R113" s="16"/>
      <c r="S113" s="16"/>
      <c r="T113" s="16"/>
      <c r="U113" s="16"/>
      <c r="V113" s="16"/>
      <c r="W113" s="16"/>
      <c r="X113" s="16"/>
      <c r="Y113" s="16"/>
      <c r="Z113" s="16"/>
      <c r="AA113" s="16"/>
    </row>
    <row r="114" spans="1:27" ht="15.75" customHeight="1" x14ac:dyDescent="0.5">
      <c r="A114" s="46"/>
      <c r="B114" s="16"/>
      <c r="C114" s="16"/>
      <c r="D114" s="16"/>
      <c r="E114" s="16"/>
      <c r="F114" s="16"/>
      <c r="G114" s="16"/>
      <c r="H114" s="16"/>
      <c r="I114" s="47"/>
      <c r="J114" s="16"/>
      <c r="K114" s="16"/>
      <c r="L114" s="16"/>
      <c r="M114" s="16"/>
      <c r="N114" s="16"/>
      <c r="O114" s="16"/>
      <c r="P114" s="16"/>
      <c r="Q114" s="16"/>
      <c r="R114" s="16"/>
      <c r="S114" s="16"/>
      <c r="T114" s="16"/>
      <c r="U114" s="16"/>
      <c r="V114" s="16"/>
      <c r="W114" s="16"/>
      <c r="X114" s="16"/>
      <c r="Y114" s="16"/>
      <c r="Z114" s="16"/>
      <c r="AA114" s="16"/>
    </row>
    <row r="115" spans="1:27" ht="15.75" customHeight="1" x14ac:dyDescent="0.5">
      <c r="A115" s="46"/>
      <c r="B115" s="16"/>
      <c r="C115" s="16"/>
      <c r="D115" s="16"/>
      <c r="E115" s="16"/>
      <c r="F115" s="16"/>
      <c r="G115" s="16"/>
      <c r="H115" s="16"/>
      <c r="I115" s="47"/>
      <c r="J115" s="16"/>
      <c r="K115" s="16"/>
      <c r="L115" s="16"/>
      <c r="M115" s="16"/>
      <c r="N115" s="16"/>
      <c r="O115" s="16"/>
      <c r="P115" s="16"/>
      <c r="Q115" s="16"/>
      <c r="R115" s="16"/>
      <c r="S115" s="16"/>
      <c r="T115" s="16"/>
      <c r="U115" s="16"/>
      <c r="V115" s="16"/>
      <c r="W115" s="16"/>
      <c r="X115" s="16"/>
      <c r="Y115" s="16"/>
      <c r="Z115" s="16"/>
      <c r="AA115" s="16"/>
    </row>
    <row r="116" spans="1:27" ht="15.75" customHeight="1" x14ac:dyDescent="0.5">
      <c r="A116" s="46"/>
      <c r="B116" s="16"/>
      <c r="C116" s="16"/>
      <c r="D116" s="16"/>
      <c r="E116" s="16"/>
      <c r="F116" s="16"/>
      <c r="G116" s="16"/>
      <c r="H116" s="16"/>
      <c r="I116" s="47"/>
      <c r="J116" s="16"/>
      <c r="K116" s="16"/>
      <c r="L116" s="16"/>
      <c r="M116" s="16"/>
      <c r="N116" s="16"/>
      <c r="O116" s="16"/>
      <c r="P116" s="16"/>
      <c r="Q116" s="16"/>
      <c r="R116" s="16"/>
      <c r="S116" s="16"/>
      <c r="T116" s="16"/>
      <c r="U116" s="16"/>
      <c r="V116" s="16"/>
      <c r="W116" s="16"/>
      <c r="X116" s="16"/>
      <c r="Y116" s="16"/>
      <c r="Z116" s="16"/>
      <c r="AA116" s="16"/>
    </row>
    <row r="117" spans="1:27" ht="15.75" customHeight="1" x14ac:dyDescent="0.5">
      <c r="A117" s="46"/>
      <c r="B117" s="16"/>
      <c r="C117" s="16"/>
      <c r="D117" s="16"/>
      <c r="E117" s="16"/>
      <c r="F117" s="16"/>
      <c r="G117" s="16"/>
      <c r="H117" s="16"/>
      <c r="I117" s="47"/>
      <c r="J117" s="16"/>
      <c r="K117" s="16"/>
      <c r="L117" s="16"/>
      <c r="M117" s="16"/>
      <c r="N117" s="16"/>
      <c r="O117" s="16"/>
      <c r="P117" s="16"/>
      <c r="Q117" s="16"/>
      <c r="R117" s="16"/>
      <c r="S117" s="16"/>
      <c r="T117" s="16"/>
      <c r="U117" s="16"/>
      <c r="V117" s="16"/>
      <c r="W117" s="16"/>
      <c r="X117" s="16"/>
      <c r="Y117" s="16"/>
      <c r="Z117" s="16"/>
      <c r="AA117" s="16"/>
    </row>
    <row r="118" spans="1:27" ht="15.75" customHeight="1" x14ac:dyDescent="0.5">
      <c r="A118" s="46"/>
      <c r="B118" s="16"/>
      <c r="C118" s="16"/>
      <c r="D118" s="16"/>
      <c r="E118" s="16"/>
      <c r="F118" s="16"/>
      <c r="G118" s="16"/>
      <c r="H118" s="16"/>
      <c r="I118" s="47"/>
      <c r="J118" s="16"/>
      <c r="K118" s="16"/>
      <c r="L118" s="16"/>
      <c r="M118" s="16"/>
      <c r="N118" s="16"/>
      <c r="O118" s="16"/>
      <c r="P118" s="16"/>
      <c r="Q118" s="16"/>
      <c r="R118" s="16"/>
      <c r="S118" s="16"/>
      <c r="T118" s="16"/>
      <c r="U118" s="16"/>
      <c r="V118" s="16"/>
      <c r="W118" s="16"/>
      <c r="X118" s="16"/>
      <c r="Y118" s="16"/>
      <c r="Z118" s="16"/>
      <c r="AA118" s="16"/>
    </row>
    <row r="119" spans="1:27" ht="15.75" customHeight="1" x14ac:dyDescent="0.5">
      <c r="A119" s="46"/>
      <c r="B119" s="16"/>
      <c r="C119" s="16"/>
      <c r="D119" s="16"/>
      <c r="E119" s="16"/>
      <c r="F119" s="16"/>
      <c r="G119" s="16"/>
      <c r="H119" s="16"/>
      <c r="I119" s="47"/>
      <c r="J119" s="16"/>
      <c r="K119" s="16"/>
      <c r="L119" s="16"/>
      <c r="M119" s="16"/>
      <c r="N119" s="16"/>
      <c r="O119" s="16"/>
      <c r="P119" s="16"/>
      <c r="Q119" s="16"/>
      <c r="R119" s="16"/>
      <c r="S119" s="16"/>
      <c r="T119" s="16"/>
      <c r="U119" s="16"/>
      <c r="V119" s="16"/>
      <c r="W119" s="16"/>
      <c r="X119" s="16"/>
      <c r="Y119" s="16"/>
      <c r="Z119" s="16"/>
      <c r="AA119" s="16"/>
    </row>
    <row r="120" spans="1:27" ht="15.75" customHeight="1" x14ac:dyDescent="0.5">
      <c r="A120" s="46"/>
      <c r="B120" s="16"/>
      <c r="C120" s="16"/>
      <c r="D120" s="16"/>
      <c r="E120" s="16"/>
      <c r="F120" s="16"/>
      <c r="G120" s="16"/>
      <c r="H120" s="16"/>
      <c r="I120" s="47"/>
      <c r="J120" s="16"/>
      <c r="K120" s="16"/>
      <c r="L120" s="16"/>
      <c r="M120" s="16"/>
      <c r="N120" s="16"/>
      <c r="O120" s="16"/>
      <c r="P120" s="16"/>
      <c r="Q120" s="16"/>
      <c r="R120" s="16"/>
      <c r="S120" s="16"/>
      <c r="T120" s="16"/>
      <c r="U120" s="16"/>
      <c r="V120" s="16"/>
      <c r="W120" s="16"/>
      <c r="X120" s="16"/>
      <c r="Y120" s="16"/>
      <c r="Z120" s="16"/>
      <c r="AA120" s="16"/>
    </row>
    <row r="121" spans="1:27" ht="15.75" customHeight="1" x14ac:dyDescent="0.5">
      <c r="A121" s="46"/>
      <c r="B121" s="16"/>
      <c r="C121" s="16"/>
      <c r="D121" s="16"/>
      <c r="E121" s="16"/>
      <c r="F121" s="16"/>
      <c r="G121" s="16"/>
      <c r="H121" s="16"/>
      <c r="I121" s="47"/>
      <c r="J121" s="16"/>
      <c r="K121" s="16"/>
      <c r="L121" s="16"/>
      <c r="M121" s="16"/>
      <c r="N121" s="16"/>
      <c r="O121" s="16"/>
      <c r="P121" s="16"/>
      <c r="Q121" s="16"/>
      <c r="R121" s="16"/>
      <c r="S121" s="16"/>
      <c r="T121" s="16"/>
      <c r="U121" s="16"/>
      <c r="V121" s="16"/>
      <c r="W121" s="16"/>
      <c r="X121" s="16"/>
      <c r="Y121" s="16"/>
      <c r="Z121" s="16"/>
      <c r="AA121" s="16"/>
    </row>
    <row r="122" spans="1:27" ht="15.75" customHeight="1" x14ac:dyDescent="0.5">
      <c r="A122" s="46"/>
      <c r="B122" s="16"/>
      <c r="C122" s="16"/>
      <c r="D122" s="16"/>
      <c r="E122" s="16"/>
      <c r="F122" s="16"/>
      <c r="G122" s="16"/>
      <c r="H122" s="16"/>
      <c r="I122" s="47"/>
      <c r="J122" s="16"/>
      <c r="K122" s="16"/>
      <c r="L122" s="16"/>
      <c r="M122" s="16"/>
      <c r="N122" s="16"/>
      <c r="O122" s="16"/>
      <c r="P122" s="16"/>
      <c r="Q122" s="16"/>
      <c r="R122" s="16"/>
      <c r="S122" s="16"/>
      <c r="T122" s="16"/>
      <c r="U122" s="16"/>
      <c r="V122" s="16"/>
      <c r="W122" s="16"/>
      <c r="X122" s="16"/>
      <c r="Y122" s="16"/>
      <c r="Z122" s="16"/>
      <c r="AA122" s="16"/>
    </row>
    <row r="123" spans="1:27" ht="15.75" customHeight="1" x14ac:dyDescent="0.5">
      <c r="A123" s="46"/>
      <c r="B123" s="16"/>
      <c r="C123" s="16"/>
      <c r="D123" s="16"/>
      <c r="E123" s="16"/>
      <c r="F123" s="16"/>
      <c r="G123" s="16"/>
      <c r="H123" s="16"/>
      <c r="I123" s="47"/>
      <c r="J123" s="16"/>
      <c r="K123" s="16"/>
      <c r="L123" s="16"/>
      <c r="M123" s="16"/>
      <c r="N123" s="16"/>
      <c r="O123" s="16"/>
      <c r="P123" s="16"/>
      <c r="Q123" s="16"/>
      <c r="R123" s="16"/>
      <c r="S123" s="16"/>
      <c r="T123" s="16"/>
      <c r="U123" s="16"/>
      <c r="V123" s="16"/>
      <c r="W123" s="16"/>
      <c r="X123" s="16"/>
      <c r="Y123" s="16"/>
      <c r="Z123" s="16"/>
      <c r="AA123" s="16"/>
    </row>
    <row r="124" spans="1:27" ht="15.75" customHeight="1" x14ac:dyDescent="0.5">
      <c r="A124" s="46"/>
      <c r="B124" s="16"/>
      <c r="C124" s="16"/>
      <c r="D124" s="16"/>
      <c r="E124" s="16"/>
      <c r="F124" s="16"/>
      <c r="G124" s="16"/>
      <c r="H124" s="16"/>
      <c r="I124" s="47"/>
      <c r="J124" s="16"/>
      <c r="K124" s="16"/>
      <c r="L124" s="16"/>
      <c r="M124" s="16"/>
      <c r="N124" s="16"/>
      <c r="O124" s="16"/>
      <c r="P124" s="16"/>
      <c r="Q124" s="16"/>
      <c r="R124" s="16"/>
      <c r="S124" s="16"/>
      <c r="T124" s="16"/>
      <c r="U124" s="16"/>
      <c r="V124" s="16"/>
      <c r="W124" s="16"/>
      <c r="X124" s="16"/>
      <c r="Y124" s="16"/>
      <c r="Z124" s="16"/>
      <c r="AA124" s="16"/>
    </row>
    <row r="125" spans="1:27" ht="15.75" customHeight="1" x14ac:dyDescent="0.5">
      <c r="A125" s="46"/>
      <c r="B125" s="16"/>
      <c r="C125" s="16"/>
      <c r="D125" s="16"/>
      <c r="E125" s="16"/>
      <c r="F125" s="16"/>
      <c r="G125" s="16"/>
      <c r="H125" s="16"/>
      <c r="I125" s="47"/>
      <c r="J125" s="16"/>
      <c r="K125" s="16"/>
      <c r="L125" s="16"/>
      <c r="M125" s="16"/>
      <c r="N125" s="16"/>
      <c r="O125" s="16"/>
      <c r="P125" s="16"/>
      <c r="Q125" s="16"/>
      <c r="R125" s="16"/>
      <c r="S125" s="16"/>
      <c r="T125" s="16"/>
      <c r="U125" s="16"/>
      <c r="V125" s="16"/>
      <c r="W125" s="16"/>
      <c r="X125" s="16"/>
      <c r="Y125" s="16"/>
      <c r="Z125" s="16"/>
      <c r="AA125" s="16"/>
    </row>
    <row r="126" spans="1:27" ht="15.75" customHeight="1" x14ac:dyDescent="0.5">
      <c r="A126" s="46"/>
      <c r="B126" s="16"/>
      <c r="C126" s="16"/>
      <c r="D126" s="16"/>
      <c r="E126" s="16"/>
      <c r="F126" s="16"/>
      <c r="G126" s="16"/>
      <c r="H126" s="16"/>
      <c r="I126" s="47"/>
      <c r="J126" s="16"/>
      <c r="K126" s="16"/>
      <c r="L126" s="16"/>
      <c r="M126" s="16"/>
      <c r="N126" s="16"/>
      <c r="O126" s="16"/>
      <c r="P126" s="16"/>
      <c r="Q126" s="16"/>
      <c r="R126" s="16"/>
      <c r="S126" s="16"/>
      <c r="T126" s="16"/>
      <c r="U126" s="16"/>
      <c r="V126" s="16"/>
      <c r="W126" s="16"/>
      <c r="X126" s="16"/>
      <c r="Y126" s="16"/>
      <c r="Z126" s="16"/>
      <c r="AA126" s="16"/>
    </row>
    <row r="127" spans="1:27" ht="15.75" customHeight="1" x14ac:dyDescent="0.5">
      <c r="A127" s="46"/>
      <c r="B127" s="16"/>
      <c r="C127" s="16"/>
      <c r="D127" s="16"/>
      <c r="E127" s="16"/>
      <c r="F127" s="16"/>
      <c r="G127" s="16"/>
      <c r="H127" s="16"/>
      <c r="I127" s="47"/>
      <c r="J127" s="16"/>
      <c r="K127" s="16"/>
      <c r="L127" s="16"/>
      <c r="M127" s="16"/>
      <c r="N127" s="16"/>
      <c r="O127" s="16"/>
      <c r="P127" s="16"/>
      <c r="Q127" s="16"/>
      <c r="R127" s="16"/>
      <c r="S127" s="16"/>
      <c r="T127" s="16"/>
      <c r="U127" s="16"/>
      <c r="V127" s="16"/>
      <c r="W127" s="16"/>
      <c r="X127" s="16"/>
      <c r="Y127" s="16"/>
      <c r="Z127" s="16"/>
      <c r="AA127" s="16"/>
    </row>
    <row r="128" spans="1:27" ht="15.75" customHeight="1" x14ac:dyDescent="0.5">
      <c r="A128" s="46"/>
      <c r="B128" s="16"/>
      <c r="C128" s="16"/>
      <c r="D128" s="16"/>
      <c r="E128" s="16"/>
      <c r="F128" s="16"/>
      <c r="G128" s="16"/>
      <c r="H128" s="16"/>
      <c r="I128" s="47"/>
      <c r="J128" s="16"/>
      <c r="K128" s="16"/>
      <c r="L128" s="16"/>
      <c r="M128" s="16"/>
      <c r="N128" s="16"/>
      <c r="O128" s="16"/>
      <c r="P128" s="16"/>
      <c r="Q128" s="16"/>
      <c r="R128" s="16"/>
      <c r="S128" s="16"/>
      <c r="T128" s="16"/>
      <c r="U128" s="16"/>
      <c r="V128" s="16"/>
      <c r="W128" s="16"/>
      <c r="X128" s="16"/>
      <c r="Y128" s="16"/>
      <c r="Z128" s="16"/>
      <c r="AA128" s="16"/>
    </row>
    <row r="129" spans="1:27" ht="15.75" customHeight="1" x14ac:dyDescent="0.5">
      <c r="A129" s="46"/>
      <c r="B129" s="16"/>
      <c r="C129" s="16"/>
      <c r="D129" s="16"/>
      <c r="E129" s="16"/>
      <c r="F129" s="16"/>
      <c r="G129" s="16"/>
      <c r="H129" s="16"/>
      <c r="I129" s="47"/>
      <c r="J129" s="16"/>
      <c r="K129" s="16"/>
      <c r="L129" s="16"/>
      <c r="M129" s="16"/>
      <c r="N129" s="16"/>
      <c r="O129" s="16"/>
      <c r="P129" s="16"/>
      <c r="Q129" s="16"/>
      <c r="R129" s="16"/>
      <c r="S129" s="16"/>
      <c r="T129" s="16"/>
      <c r="U129" s="16"/>
      <c r="V129" s="16"/>
      <c r="W129" s="16"/>
      <c r="X129" s="16"/>
      <c r="Y129" s="16"/>
      <c r="Z129" s="16"/>
      <c r="AA129" s="16"/>
    </row>
    <row r="130" spans="1:27" ht="15.75" customHeight="1" x14ac:dyDescent="0.5">
      <c r="A130" s="46"/>
      <c r="B130" s="16"/>
      <c r="C130" s="16"/>
      <c r="D130" s="16"/>
      <c r="E130" s="16"/>
      <c r="F130" s="16"/>
      <c r="G130" s="16"/>
      <c r="H130" s="16"/>
      <c r="I130" s="47"/>
      <c r="J130" s="16"/>
      <c r="K130" s="16"/>
      <c r="L130" s="16"/>
      <c r="M130" s="16"/>
      <c r="N130" s="16"/>
      <c r="O130" s="16"/>
      <c r="P130" s="16"/>
      <c r="Q130" s="16"/>
      <c r="R130" s="16"/>
      <c r="S130" s="16"/>
      <c r="T130" s="16"/>
      <c r="U130" s="16"/>
      <c r="V130" s="16"/>
      <c r="W130" s="16"/>
      <c r="X130" s="16"/>
      <c r="Y130" s="16"/>
      <c r="Z130" s="16"/>
      <c r="AA130" s="16"/>
    </row>
    <row r="131" spans="1:27" ht="15.75" customHeight="1" x14ac:dyDescent="0.5">
      <c r="A131" s="46"/>
      <c r="B131" s="16"/>
      <c r="C131" s="16"/>
      <c r="D131" s="16"/>
      <c r="E131" s="16"/>
      <c r="F131" s="16"/>
      <c r="G131" s="16"/>
      <c r="H131" s="16"/>
      <c r="I131" s="47"/>
      <c r="J131" s="16"/>
      <c r="K131" s="16"/>
      <c r="L131" s="16"/>
      <c r="M131" s="16"/>
      <c r="N131" s="16"/>
      <c r="O131" s="16"/>
      <c r="P131" s="16"/>
      <c r="Q131" s="16"/>
      <c r="R131" s="16"/>
      <c r="S131" s="16"/>
      <c r="T131" s="16"/>
      <c r="U131" s="16"/>
      <c r="V131" s="16"/>
      <c r="W131" s="16"/>
      <c r="X131" s="16"/>
      <c r="Y131" s="16"/>
      <c r="Z131" s="16"/>
      <c r="AA131" s="16"/>
    </row>
    <row r="132" spans="1:27" ht="15.75" customHeight="1" x14ac:dyDescent="0.5">
      <c r="A132" s="46"/>
      <c r="B132" s="16"/>
      <c r="C132" s="16"/>
      <c r="D132" s="16"/>
      <c r="E132" s="16"/>
      <c r="F132" s="16"/>
      <c r="G132" s="16"/>
      <c r="H132" s="16"/>
      <c r="I132" s="47"/>
      <c r="J132" s="16"/>
      <c r="K132" s="16"/>
      <c r="L132" s="16"/>
      <c r="M132" s="16"/>
      <c r="N132" s="16"/>
      <c r="O132" s="16"/>
      <c r="P132" s="16"/>
      <c r="Q132" s="16"/>
      <c r="R132" s="16"/>
      <c r="S132" s="16"/>
      <c r="T132" s="16"/>
      <c r="U132" s="16"/>
      <c r="V132" s="16"/>
      <c r="W132" s="16"/>
      <c r="X132" s="16"/>
      <c r="Y132" s="16"/>
      <c r="Z132" s="16"/>
      <c r="AA132" s="16"/>
    </row>
    <row r="133" spans="1:27" ht="15.75" customHeight="1" x14ac:dyDescent="0.5">
      <c r="A133" s="46"/>
      <c r="B133" s="16"/>
      <c r="C133" s="16"/>
      <c r="D133" s="16"/>
      <c r="E133" s="16"/>
      <c r="F133" s="16"/>
      <c r="G133" s="16"/>
      <c r="H133" s="16"/>
      <c r="I133" s="47"/>
      <c r="J133" s="16"/>
      <c r="K133" s="16"/>
      <c r="L133" s="16"/>
      <c r="M133" s="16"/>
      <c r="N133" s="16"/>
      <c r="O133" s="16"/>
      <c r="P133" s="16"/>
      <c r="Q133" s="16"/>
      <c r="R133" s="16"/>
      <c r="S133" s="16"/>
      <c r="T133" s="16"/>
      <c r="U133" s="16"/>
      <c r="V133" s="16"/>
      <c r="W133" s="16"/>
      <c r="X133" s="16"/>
      <c r="Y133" s="16"/>
      <c r="Z133" s="16"/>
      <c r="AA133" s="16"/>
    </row>
    <row r="134" spans="1:27" ht="15.75" customHeight="1" x14ac:dyDescent="0.5">
      <c r="A134" s="46"/>
      <c r="B134" s="16"/>
      <c r="C134" s="16"/>
      <c r="D134" s="16"/>
      <c r="E134" s="16"/>
      <c r="F134" s="16"/>
      <c r="G134" s="16"/>
      <c r="H134" s="16"/>
      <c r="I134" s="47"/>
      <c r="J134" s="16"/>
      <c r="K134" s="16"/>
      <c r="L134" s="16"/>
      <c r="M134" s="16"/>
      <c r="N134" s="16"/>
      <c r="O134" s="16"/>
      <c r="P134" s="16"/>
      <c r="Q134" s="16"/>
      <c r="R134" s="16"/>
      <c r="S134" s="16"/>
      <c r="T134" s="16"/>
      <c r="U134" s="16"/>
      <c r="V134" s="16"/>
      <c r="W134" s="16"/>
      <c r="X134" s="16"/>
      <c r="Y134" s="16"/>
      <c r="Z134" s="16"/>
      <c r="AA134" s="16"/>
    </row>
    <row r="135" spans="1:27" ht="15.75" customHeight="1" x14ac:dyDescent="0.5">
      <c r="A135" s="46"/>
      <c r="B135" s="16"/>
      <c r="C135" s="16"/>
      <c r="D135" s="16"/>
      <c r="E135" s="16"/>
      <c r="F135" s="16"/>
      <c r="G135" s="16"/>
      <c r="H135" s="16"/>
      <c r="I135" s="47"/>
      <c r="J135" s="16"/>
      <c r="K135" s="16"/>
      <c r="L135" s="16"/>
      <c r="M135" s="16"/>
      <c r="N135" s="16"/>
      <c r="O135" s="16"/>
      <c r="P135" s="16"/>
      <c r="Q135" s="16"/>
      <c r="R135" s="16"/>
      <c r="S135" s="16"/>
      <c r="T135" s="16"/>
      <c r="U135" s="16"/>
      <c r="V135" s="16"/>
      <c r="W135" s="16"/>
      <c r="X135" s="16"/>
      <c r="Y135" s="16"/>
      <c r="Z135" s="16"/>
      <c r="AA135" s="16"/>
    </row>
    <row r="136" spans="1:27" ht="15.75" customHeight="1" x14ac:dyDescent="0.5">
      <c r="A136" s="46"/>
      <c r="B136" s="16"/>
      <c r="C136" s="16"/>
      <c r="D136" s="16"/>
      <c r="E136" s="16"/>
      <c r="F136" s="16"/>
      <c r="G136" s="16"/>
      <c r="H136" s="16"/>
      <c r="I136" s="47"/>
      <c r="J136" s="16"/>
      <c r="K136" s="16"/>
      <c r="L136" s="16"/>
      <c r="M136" s="16"/>
      <c r="N136" s="16"/>
      <c r="O136" s="16"/>
      <c r="P136" s="16"/>
      <c r="Q136" s="16"/>
      <c r="R136" s="16"/>
      <c r="S136" s="16"/>
      <c r="T136" s="16"/>
      <c r="U136" s="16"/>
      <c r="V136" s="16"/>
      <c r="W136" s="16"/>
      <c r="X136" s="16"/>
      <c r="Y136" s="16"/>
      <c r="Z136" s="16"/>
      <c r="AA136" s="16"/>
    </row>
    <row r="137" spans="1:27" ht="15.75" customHeight="1" x14ac:dyDescent="0.5">
      <c r="A137" s="46"/>
      <c r="B137" s="16"/>
      <c r="C137" s="16"/>
      <c r="D137" s="16"/>
      <c r="E137" s="16"/>
      <c r="F137" s="16"/>
      <c r="G137" s="16"/>
      <c r="H137" s="16"/>
      <c r="I137" s="47"/>
      <c r="J137" s="16"/>
      <c r="K137" s="16"/>
      <c r="L137" s="16"/>
      <c r="M137" s="16"/>
      <c r="N137" s="16"/>
      <c r="O137" s="16"/>
      <c r="P137" s="16"/>
      <c r="Q137" s="16"/>
      <c r="R137" s="16"/>
      <c r="S137" s="16"/>
      <c r="T137" s="16"/>
      <c r="U137" s="16"/>
      <c r="V137" s="16"/>
      <c r="W137" s="16"/>
      <c r="X137" s="16"/>
      <c r="Y137" s="16"/>
      <c r="Z137" s="16"/>
      <c r="AA137" s="16"/>
    </row>
    <row r="138" spans="1:27" ht="15.75" customHeight="1" x14ac:dyDescent="0.5">
      <c r="A138" s="46"/>
      <c r="B138" s="16"/>
      <c r="C138" s="16"/>
      <c r="D138" s="16"/>
      <c r="E138" s="16"/>
      <c r="F138" s="16"/>
      <c r="G138" s="16"/>
      <c r="H138" s="16"/>
      <c r="I138" s="47"/>
      <c r="J138" s="16"/>
      <c r="K138" s="16"/>
      <c r="L138" s="16"/>
      <c r="M138" s="16"/>
      <c r="N138" s="16"/>
      <c r="O138" s="16"/>
      <c r="P138" s="16"/>
      <c r="Q138" s="16"/>
      <c r="R138" s="16"/>
      <c r="S138" s="16"/>
      <c r="T138" s="16"/>
      <c r="U138" s="16"/>
      <c r="V138" s="16"/>
      <c r="W138" s="16"/>
      <c r="X138" s="16"/>
      <c r="Y138" s="16"/>
      <c r="Z138" s="16"/>
      <c r="AA138" s="16"/>
    </row>
    <row r="139" spans="1:27" ht="15.75" customHeight="1" x14ac:dyDescent="0.5">
      <c r="A139" s="46"/>
      <c r="B139" s="16"/>
      <c r="C139" s="16"/>
      <c r="D139" s="16"/>
      <c r="E139" s="16"/>
      <c r="F139" s="16"/>
      <c r="G139" s="16"/>
      <c r="H139" s="16"/>
      <c r="I139" s="47"/>
      <c r="J139" s="16"/>
      <c r="K139" s="16"/>
      <c r="L139" s="16"/>
      <c r="M139" s="16"/>
      <c r="N139" s="16"/>
      <c r="O139" s="16"/>
      <c r="P139" s="16"/>
      <c r="Q139" s="16"/>
      <c r="R139" s="16"/>
      <c r="S139" s="16"/>
      <c r="T139" s="16"/>
      <c r="U139" s="16"/>
      <c r="V139" s="16"/>
      <c r="W139" s="16"/>
      <c r="X139" s="16"/>
      <c r="Y139" s="16"/>
      <c r="Z139" s="16"/>
      <c r="AA139" s="16"/>
    </row>
    <row r="140" spans="1:27" ht="15.75" customHeight="1" x14ac:dyDescent="0.5">
      <c r="A140" s="46"/>
      <c r="B140" s="16"/>
      <c r="C140" s="16"/>
      <c r="D140" s="16"/>
      <c r="E140" s="16"/>
      <c r="F140" s="16"/>
      <c r="G140" s="16"/>
      <c r="H140" s="16"/>
      <c r="I140" s="47"/>
      <c r="J140" s="16"/>
      <c r="K140" s="16"/>
      <c r="L140" s="16"/>
      <c r="M140" s="16"/>
      <c r="N140" s="16"/>
      <c r="O140" s="16"/>
      <c r="P140" s="16"/>
      <c r="Q140" s="16"/>
      <c r="R140" s="16"/>
      <c r="S140" s="16"/>
      <c r="T140" s="16"/>
      <c r="U140" s="16"/>
      <c r="V140" s="16"/>
      <c r="W140" s="16"/>
      <c r="X140" s="16"/>
      <c r="Y140" s="16"/>
      <c r="Z140" s="16"/>
      <c r="AA140" s="16"/>
    </row>
    <row r="141" spans="1:27" ht="15.75" customHeight="1" x14ac:dyDescent="0.5">
      <c r="A141" s="46"/>
      <c r="B141" s="16"/>
      <c r="C141" s="16"/>
      <c r="D141" s="16"/>
      <c r="E141" s="16"/>
      <c r="F141" s="16"/>
      <c r="G141" s="16"/>
      <c r="H141" s="16"/>
      <c r="I141" s="47"/>
      <c r="J141" s="16"/>
      <c r="K141" s="16"/>
      <c r="L141" s="16"/>
      <c r="M141" s="16"/>
      <c r="N141" s="16"/>
      <c r="O141" s="16"/>
      <c r="P141" s="16"/>
      <c r="Q141" s="16"/>
      <c r="R141" s="16"/>
      <c r="S141" s="16"/>
      <c r="T141" s="16"/>
      <c r="U141" s="16"/>
      <c r="V141" s="16"/>
      <c r="W141" s="16"/>
      <c r="X141" s="16"/>
      <c r="Y141" s="16"/>
      <c r="Z141" s="16"/>
      <c r="AA141" s="16"/>
    </row>
    <row r="142" spans="1:27" ht="15.75" customHeight="1" x14ac:dyDescent="0.5">
      <c r="A142" s="46"/>
      <c r="B142" s="16"/>
      <c r="C142" s="16"/>
      <c r="D142" s="16"/>
      <c r="E142" s="16"/>
      <c r="F142" s="16"/>
      <c r="G142" s="16"/>
      <c r="H142" s="16"/>
      <c r="I142" s="47"/>
      <c r="J142" s="16"/>
      <c r="K142" s="16"/>
      <c r="L142" s="16"/>
      <c r="M142" s="16"/>
      <c r="N142" s="16"/>
      <c r="O142" s="16"/>
      <c r="P142" s="16"/>
      <c r="Q142" s="16"/>
      <c r="R142" s="16"/>
      <c r="S142" s="16"/>
      <c r="T142" s="16"/>
      <c r="U142" s="16"/>
      <c r="V142" s="16"/>
      <c r="W142" s="16"/>
      <c r="X142" s="16"/>
      <c r="Y142" s="16"/>
      <c r="Z142" s="16"/>
      <c r="AA142" s="16"/>
    </row>
    <row r="143" spans="1:27" ht="15.75" customHeight="1" x14ac:dyDescent="0.5">
      <c r="A143" s="46"/>
      <c r="B143" s="16"/>
      <c r="C143" s="16"/>
      <c r="D143" s="16"/>
      <c r="E143" s="16"/>
      <c r="F143" s="16"/>
      <c r="G143" s="16"/>
      <c r="H143" s="16"/>
      <c r="I143" s="47"/>
      <c r="J143" s="16"/>
      <c r="K143" s="16"/>
      <c r="L143" s="16"/>
      <c r="M143" s="16"/>
      <c r="N143" s="16"/>
      <c r="O143" s="16"/>
      <c r="P143" s="16"/>
      <c r="Q143" s="16"/>
      <c r="R143" s="16"/>
      <c r="S143" s="16"/>
      <c r="T143" s="16"/>
      <c r="U143" s="16"/>
      <c r="V143" s="16"/>
      <c r="W143" s="16"/>
      <c r="X143" s="16"/>
      <c r="Y143" s="16"/>
      <c r="Z143" s="16"/>
      <c r="AA143" s="16"/>
    </row>
    <row r="144" spans="1:27" ht="15.75" customHeight="1" x14ac:dyDescent="0.5">
      <c r="A144" s="46"/>
      <c r="B144" s="16"/>
      <c r="C144" s="16"/>
      <c r="D144" s="16"/>
      <c r="E144" s="16"/>
      <c r="F144" s="16"/>
      <c r="G144" s="16"/>
      <c r="H144" s="16"/>
      <c r="I144" s="47"/>
      <c r="J144" s="16"/>
      <c r="K144" s="16"/>
      <c r="L144" s="16"/>
      <c r="M144" s="16"/>
      <c r="N144" s="16"/>
      <c r="O144" s="16"/>
      <c r="P144" s="16"/>
      <c r="Q144" s="16"/>
      <c r="R144" s="16"/>
      <c r="S144" s="16"/>
      <c r="T144" s="16"/>
      <c r="U144" s="16"/>
      <c r="V144" s="16"/>
      <c r="W144" s="16"/>
      <c r="X144" s="16"/>
      <c r="Y144" s="16"/>
      <c r="Z144" s="16"/>
      <c r="AA144" s="16"/>
    </row>
    <row r="145" spans="1:27" ht="15.75" customHeight="1" x14ac:dyDescent="0.5">
      <c r="A145" s="46"/>
      <c r="B145" s="16"/>
      <c r="C145" s="16"/>
      <c r="D145" s="16"/>
      <c r="E145" s="16"/>
      <c r="F145" s="16"/>
      <c r="G145" s="16"/>
      <c r="H145" s="16"/>
      <c r="I145" s="47"/>
      <c r="J145" s="16"/>
      <c r="K145" s="16"/>
      <c r="L145" s="16"/>
      <c r="M145" s="16"/>
      <c r="N145" s="16"/>
      <c r="O145" s="16"/>
      <c r="P145" s="16"/>
      <c r="Q145" s="16"/>
      <c r="R145" s="16"/>
      <c r="S145" s="16"/>
      <c r="T145" s="16"/>
      <c r="U145" s="16"/>
      <c r="V145" s="16"/>
      <c r="W145" s="16"/>
      <c r="X145" s="16"/>
      <c r="Y145" s="16"/>
      <c r="Z145" s="16"/>
      <c r="AA145" s="16"/>
    </row>
    <row r="146" spans="1:27" ht="15.75" customHeight="1" x14ac:dyDescent="0.5">
      <c r="A146" s="46"/>
      <c r="B146" s="16"/>
      <c r="C146" s="16"/>
      <c r="D146" s="16"/>
      <c r="E146" s="16"/>
      <c r="F146" s="16"/>
      <c r="G146" s="16"/>
      <c r="H146" s="16"/>
      <c r="I146" s="47"/>
      <c r="J146" s="16"/>
      <c r="K146" s="16"/>
      <c r="L146" s="16"/>
      <c r="M146" s="16"/>
      <c r="N146" s="16"/>
      <c r="O146" s="16"/>
      <c r="P146" s="16"/>
      <c r="Q146" s="16"/>
      <c r="R146" s="16"/>
      <c r="S146" s="16"/>
      <c r="T146" s="16"/>
      <c r="U146" s="16"/>
      <c r="V146" s="16"/>
      <c r="W146" s="16"/>
      <c r="X146" s="16"/>
      <c r="Y146" s="16"/>
      <c r="Z146" s="16"/>
      <c r="AA146" s="16"/>
    </row>
    <row r="147" spans="1:27" ht="15.75" customHeight="1" x14ac:dyDescent="0.5">
      <c r="A147" s="46"/>
      <c r="B147" s="16"/>
      <c r="C147" s="16"/>
      <c r="D147" s="16"/>
      <c r="E147" s="16"/>
      <c r="F147" s="16"/>
      <c r="G147" s="16"/>
      <c r="H147" s="16"/>
      <c r="I147" s="47"/>
      <c r="J147" s="16"/>
      <c r="K147" s="16"/>
      <c r="L147" s="16"/>
      <c r="M147" s="16"/>
      <c r="N147" s="16"/>
      <c r="O147" s="16"/>
      <c r="P147" s="16"/>
      <c r="Q147" s="16"/>
      <c r="R147" s="16"/>
      <c r="S147" s="16"/>
      <c r="T147" s="16"/>
      <c r="U147" s="16"/>
      <c r="V147" s="16"/>
      <c r="W147" s="16"/>
      <c r="X147" s="16"/>
      <c r="Y147" s="16"/>
      <c r="Z147" s="16"/>
      <c r="AA147" s="16"/>
    </row>
    <row r="148" spans="1:27" ht="15.75" customHeight="1" x14ac:dyDescent="0.5">
      <c r="A148" s="46"/>
      <c r="B148" s="16"/>
      <c r="C148" s="16"/>
      <c r="D148" s="16"/>
      <c r="E148" s="16"/>
      <c r="F148" s="16"/>
      <c r="G148" s="16"/>
      <c r="H148" s="16"/>
      <c r="I148" s="47"/>
      <c r="J148" s="16"/>
      <c r="K148" s="16"/>
      <c r="L148" s="16"/>
      <c r="M148" s="16"/>
      <c r="N148" s="16"/>
      <c r="O148" s="16"/>
      <c r="P148" s="16"/>
      <c r="Q148" s="16"/>
      <c r="R148" s="16"/>
      <c r="S148" s="16"/>
      <c r="T148" s="16"/>
      <c r="U148" s="16"/>
      <c r="V148" s="16"/>
      <c r="W148" s="16"/>
      <c r="X148" s="16"/>
      <c r="Y148" s="16"/>
      <c r="Z148" s="16"/>
      <c r="AA148" s="16"/>
    </row>
    <row r="149" spans="1:27" ht="15.75" customHeight="1" x14ac:dyDescent="0.5">
      <c r="A149" s="46"/>
      <c r="B149" s="16"/>
      <c r="C149" s="16"/>
      <c r="D149" s="16"/>
      <c r="E149" s="16"/>
      <c r="F149" s="16"/>
      <c r="G149" s="16"/>
      <c r="H149" s="16"/>
      <c r="I149" s="47"/>
      <c r="J149" s="16"/>
      <c r="K149" s="16"/>
      <c r="L149" s="16"/>
      <c r="M149" s="16"/>
      <c r="N149" s="16"/>
      <c r="O149" s="16"/>
      <c r="P149" s="16"/>
      <c r="Q149" s="16"/>
      <c r="R149" s="16"/>
      <c r="S149" s="16"/>
      <c r="T149" s="16"/>
      <c r="U149" s="16"/>
      <c r="V149" s="16"/>
      <c r="W149" s="16"/>
      <c r="X149" s="16"/>
      <c r="Y149" s="16"/>
      <c r="Z149" s="16"/>
      <c r="AA149" s="16"/>
    </row>
    <row r="150" spans="1:27" ht="15.75" customHeight="1" x14ac:dyDescent="0.5">
      <c r="A150" s="46"/>
      <c r="B150" s="16"/>
      <c r="C150" s="16"/>
      <c r="D150" s="16"/>
      <c r="E150" s="16"/>
      <c r="F150" s="16"/>
      <c r="G150" s="16"/>
      <c r="H150" s="16"/>
      <c r="I150" s="47"/>
      <c r="J150" s="16"/>
      <c r="K150" s="16"/>
      <c r="L150" s="16"/>
      <c r="M150" s="16"/>
      <c r="N150" s="16"/>
      <c r="O150" s="16"/>
      <c r="P150" s="16"/>
      <c r="Q150" s="16"/>
      <c r="R150" s="16"/>
      <c r="S150" s="16"/>
      <c r="T150" s="16"/>
      <c r="U150" s="16"/>
      <c r="V150" s="16"/>
      <c r="W150" s="16"/>
      <c r="X150" s="16"/>
      <c r="Y150" s="16"/>
      <c r="Z150" s="16"/>
      <c r="AA150" s="16"/>
    </row>
    <row r="151" spans="1:27" ht="15.75" customHeight="1" x14ac:dyDescent="0.5">
      <c r="A151" s="46"/>
      <c r="B151" s="16"/>
      <c r="C151" s="16"/>
      <c r="D151" s="16"/>
      <c r="E151" s="16"/>
      <c r="F151" s="16"/>
      <c r="G151" s="16"/>
      <c r="H151" s="16"/>
      <c r="I151" s="47"/>
      <c r="J151" s="16"/>
      <c r="K151" s="16"/>
      <c r="L151" s="16"/>
      <c r="M151" s="16"/>
      <c r="N151" s="16"/>
      <c r="O151" s="16"/>
      <c r="P151" s="16"/>
      <c r="Q151" s="16"/>
      <c r="R151" s="16"/>
      <c r="S151" s="16"/>
      <c r="T151" s="16"/>
      <c r="U151" s="16"/>
      <c r="V151" s="16"/>
      <c r="W151" s="16"/>
      <c r="X151" s="16"/>
      <c r="Y151" s="16"/>
      <c r="Z151" s="16"/>
      <c r="AA151" s="16"/>
    </row>
    <row r="152" spans="1:27" ht="15.75" customHeight="1" x14ac:dyDescent="0.5">
      <c r="A152" s="46"/>
      <c r="B152" s="16"/>
      <c r="C152" s="16"/>
      <c r="D152" s="16"/>
      <c r="E152" s="16"/>
      <c r="F152" s="16"/>
      <c r="G152" s="16"/>
      <c r="H152" s="16"/>
      <c r="I152" s="47"/>
      <c r="J152" s="16"/>
      <c r="K152" s="16"/>
      <c r="L152" s="16"/>
      <c r="M152" s="16"/>
      <c r="N152" s="16"/>
      <c r="O152" s="16"/>
      <c r="P152" s="16"/>
      <c r="Q152" s="16"/>
      <c r="R152" s="16"/>
      <c r="S152" s="16"/>
      <c r="T152" s="16"/>
      <c r="U152" s="16"/>
      <c r="V152" s="16"/>
      <c r="W152" s="16"/>
      <c r="X152" s="16"/>
      <c r="Y152" s="16"/>
      <c r="Z152" s="16"/>
      <c r="AA152" s="16"/>
    </row>
    <row r="153" spans="1:27" ht="15.75" customHeight="1" x14ac:dyDescent="0.5">
      <c r="A153" s="46"/>
      <c r="B153" s="16"/>
      <c r="C153" s="16"/>
      <c r="D153" s="16"/>
      <c r="E153" s="16"/>
      <c r="F153" s="16"/>
      <c r="G153" s="16"/>
      <c r="H153" s="16"/>
      <c r="I153" s="47"/>
      <c r="J153" s="16"/>
      <c r="K153" s="16"/>
      <c r="L153" s="16"/>
      <c r="M153" s="16"/>
      <c r="N153" s="16"/>
      <c r="O153" s="16"/>
      <c r="P153" s="16"/>
      <c r="Q153" s="16"/>
      <c r="R153" s="16"/>
      <c r="S153" s="16"/>
      <c r="T153" s="16"/>
      <c r="U153" s="16"/>
      <c r="V153" s="16"/>
      <c r="W153" s="16"/>
      <c r="X153" s="16"/>
      <c r="Y153" s="16"/>
      <c r="Z153" s="16"/>
      <c r="AA153" s="16"/>
    </row>
    <row r="154" spans="1:27" ht="15.75" customHeight="1" x14ac:dyDescent="0.5">
      <c r="A154" s="46"/>
      <c r="B154" s="16"/>
      <c r="C154" s="16"/>
      <c r="D154" s="16"/>
      <c r="E154" s="16"/>
      <c r="F154" s="16"/>
      <c r="G154" s="16"/>
      <c r="H154" s="16"/>
      <c r="I154" s="47"/>
      <c r="J154" s="16"/>
      <c r="K154" s="16"/>
      <c r="L154" s="16"/>
      <c r="M154" s="16"/>
      <c r="N154" s="16"/>
      <c r="O154" s="16"/>
      <c r="P154" s="16"/>
      <c r="Q154" s="16"/>
      <c r="R154" s="16"/>
      <c r="S154" s="16"/>
      <c r="T154" s="16"/>
      <c r="U154" s="16"/>
      <c r="V154" s="16"/>
      <c r="W154" s="16"/>
      <c r="X154" s="16"/>
      <c r="Y154" s="16"/>
      <c r="Z154" s="16"/>
      <c r="AA154" s="16"/>
    </row>
    <row r="155" spans="1:27" ht="15.75" customHeight="1" x14ac:dyDescent="0.5">
      <c r="A155" s="46"/>
      <c r="B155" s="16"/>
      <c r="C155" s="16"/>
      <c r="D155" s="16"/>
      <c r="E155" s="16"/>
      <c r="F155" s="16"/>
      <c r="G155" s="16"/>
      <c r="H155" s="16"/>
      <c r="I155" s="47"/>
      <c r="J155" s="16"/>
      <c r="K155" s="16"/>
      <c r="L155" s="16"/>
      <c r="M155" s="16"/>
      <c r="N155" s="16"/>
      <c r="O155" s="16"/>
      <c r="P155" s="16"/>
      <c r="Q155" s="16"/>
      <c r="R155" s="16"/>
      <c r="S155" s="16"/>
      <c r="T155" s="16"/>
      <c r="U155" s="16"/>
      <c r="V155" s="16"/>
      <c r="W155" s="16"/>
      <c r="X155" s="16"/>
      <c r="Y155" s="16"/>
      <c r="Z155" s="16"/>
      <c r="AA155" s="16"/>
    </row>
    <row r="156" spans="1:27" ht="15.75" customHeight="1" x14ac:dyDescent="0.5">
      <c r="A156" s="46"/>
      <c r="B156" s="16"/>
      <c r="C156" s="16"/>
      <c r="D156" s="16"/>
      <c r="E156" s="16"/>
      <c r="F156" s="16"/>
      <c r="G156" s="16"/>
      <c r="H156" s="16"/>
      <c r="I156" s="47"/>
      <c r="J156" s="16"/>
      <c r="K156" s="16"/>
      <c r="L156" s="16"/>
      <c r="M156" s="16"/>
      <c r="N156" s="16"/>
      <c r="O156" s="16"/>
      <c r="P156" s="16"/>
      <c r="Q156" s="16"/>
      <c r="R156" s="16"/>
      <c r="S156" s="16"/>
      <c r="T156" s="16"/>
      <c r="U156" s="16"/>
      <c r="V156" s="16"/>
      <c r="W156" s="16"/>
      <c r="X156" s="16"/>
      <c r="Y156" s="16"/>
      <c r="Z156" s="16"/>
      <c r="AA156" s="16"/>
    </row>
    <row r="157" spans="1:27" ht="15.75" customHeight="1" x14ac:dyDescent="0.5">
      <c r="A157" s="46"/>
      <c r="B157" s="16"/>
      <c r="C157" s="16"/>
      <c r="D157" s="16"/>
      <c r="E157" s="16"/>
      <c r="F157" s="16"/>
      <c r="G157" s="16"/>
      <c r="H157" s="16"/>
      <c r="I157" s="47"/>
      <c r="J157" s="16"/>
      <c r="K157" s="16"/>
      <c r="L157" s="16"/>
      <c r="M157" s="16"/>
      <c r="N157" s="16"/>
      <c r="O157" s="16"/>
      <c r="P157" s="16"/>
      <c r="Q157" s="16"/>
      <c r="R157" s="16"/>
      <c r="S157" s="16"/>
      <c r="T157" s="16"/>
      <c r="U157" s="16"/>
      <c r="V157" s="16"/>
      <c r="W157" s="16"/>
      <c r="X157" s="16"/>
      <c r="Y157" s="16"/>
      <c r="Z157" s="16"/>
      <c r="AA157" s="16"/>
    </row>
    <row r="158" spans="1:27" ht="15.75" customHeight="1" x14ac:dyDescent="0.5">
      <c r="A158" s="46"/>
      <c r="B158" s="16"/>
      <c r="C158" s="16"/>
      <c r="D158" s="16"/>
      <c r="E158" s="16"/>
      <c r="F158" s="16"/>
      <c r="G158" s="16"/>
      <c r="H158" s="16"/>
      <c r="I158" s="47"/>
      <c r="J158" s="16"/>
      <c r="K158" s="16"/>
      <c r="L158" s="16"/>
      <c r="M158" s="16"/>
      <c r="N158" s="16"/>
      <c r="O158" s="16"/>
      <c r="P158" s="16"/>
      <c r="Q158" s="16"/>
      <c r="R158" s="16"/>
      <c r="S158" s="16"/>
      <c r="T158" s="16"/>
      <c r="U158" s="16"/>
      <c r="V158" s="16"/>
      <c r="W158" s="16"/>
      <c r="X158" s="16"/>
      <c r="Y158" s="16"/>
      <c r="Z158" s="16"/>
      <c r="AA158" s="16"/>
    </row>
    <row r="159" spans="1:27" ht="15.75" customHeight="1" x14ac:dyDescent="0.5">
      <c r="A159" s="46"/>
      <c r="B159" s="16"/>
      <c r="C159" s="16"/>
      <c r="D159" s="16"/>
      <c r="E159" s="16"/>
      <c r="F159" s="16"/>
      <c r="G159" s="16"/>
      <c r="H159" s="16"/>
      <c r="I159" s="47"/>
      <c r="J159" s="16"/>
      <c r="K159" s="16"/>
      <c r="L159" s="16"/>
      <c r="M159" s="16"/>
      <c r="N159" s="16"/>
      <c r="O159" s="16"/>
      <c r="P159" s="16"/>
      <c r="Q159" s="16"/>
      <c r="R159" s="16"/>
      <c r="S159" s="16"/>
      <c r="T159" s="16"/>
      <c r="U159" s="16"/>
      <c r="V159" s="16"/>
      <c r="W159" s="16"/>
      <c r="X159" s="16"/>
      <c r="Y159" s="16"/>
      <c r="Z159" s="16"/>
      <c r="AA159" s="16"/>
    </row>
    <row r="160" spans="1:27" ht="15.75" customHeight="1" x14ac:dyDescent="0.5">
      <c r="A160" s="46"/>
      <c r="B160" s="16"/>
      <c r="C160" s="16"/>
      <c r="D160" s="16"/>
      <c r="E160" s="16"/>
      <c r="F160" s="16"/>
      <c r="G160" s="16"/>
      <c r="H160" s="16"/>
      <c r="I160" s="47"/>
      <c r="J160" s="16"/>
      <c r="K160" s="16"/>
      <c r="L160" s="16"/>
      <c r="M160" s="16"/>
      <c r="N160" s="16"/>
      <c r="O160" s="16"/>
      <c r="P160" s="16"/>
      <c r="Q160" s="16"/>
      <c r="R160" s="16"/>
      <c r="S160" s="16"/>
      <c r="T160" s="16"/>
      <c r="U160" s="16"/>
      <c r="V160" s="16"/>
      <c r="W160" s="16"/>
      <c r="X160" s="16"/>
      <c r="Y160" s="16"/>
      <c r="Z160" s="16"/>
      <c r="AA160" s="16"/>
    </row>
    <row r="161" spans="1:27" ht="15.75" customHeight="1" x14ac:dyDescent="0.5">
      <c r="A161" s="46"/>
      <c r="B161" s="16"/>
      <c r="C161" s="16"/>
      <c r="D161" s="16"/>
      <c r="E161" s="16"/>
      <c r="F161" s="16"/>
      <c r="G161" s="16"/>
      <c r="H161" s="16"/>
      <c r="I161" s="47"/>
      <c r="J161" s="16"/>
      <c r="K161" s="16"/>
      <c r="L161" s="16"/>
      <c r="M161" s="16"/>
      <c r="N161" s="16"/>
      <c r="O161" s="16"/>
      <c r="P161" s="16"/>
      <c r="Q161" s="16"/>
      <c r="R161" s="16"/>
      <c r="S161" s="16"/>
      <c r="T161" s="16"/>
      <c r="U161" s="16"/>
      <c r="V161" s="16"/>
      <c r="W161" s="16"/>
      <c r="X161" s="16"/>
      <c r="Y161" s="16"/>
      <c r="Z161" s="16"/>
      <c r="AA161" s="16"/>
    </row>
    <row r="162" spans="1:27" ht="15.75" customHeight="1" x14ac:dyDescent="0.5">
      <c r="A162" s="46"/>
      <c r="B162" s="16"/>
      <c r="C162" s="16"/>
      <c r="D162" s="16"/>
      <c r="E162" s="16"/>
      <c r="F162" s="16"/>
      <c r="G162" s="16"/>
      <c r="H162" s="16"/>
      <c r="I162" s="47"/>
      <c r="J162" s="16"/>
      <c r="K162" s="16"/>
      <c r="L162" s="16"/>
      <c r="M162" s="16"/>
      <c r="N162" s="16"/>
      <c r="O162" s="16"/>
      <c r="P162" s="16"/>
      <c r="Q162" s="16"/>
      <c r="R162" s="16"/>
      <c r="S162" s="16"/>
      <c r="T162" s="16"/>
      <c r="U162" s="16"/>
      <c r="V162" s="16"/>
      <c r="W162" s="16"/>
      <c r="X162" s="16"/>
      <c r="Y162" s="16"/>
      <c r="Z162" s="16"/>
      <c r="AA162" s="16"/>
    </row>
    <row r="163" spans="1:27" ht="15.75" customHeight="1" x14ac:dyDescent="0.5">
      <c r="A163" s="46"/>
      <c r="B163" s="16"/>
      <c r="C163" s="16"/>
      <c r="D163" s="16"/>
      <c r="E163" s="16"/>
      <c r="F163" s="16"/>
      <c r="G163" s="16"/>
      <c r="H163" s="16"/>
      <c r="I163" s="47"/>
      <c r="J163" s="16"/>
      <c r="K163" s="16"/>
      <c r="L163" s="16"/>
      <c r="M163" s="16"/>
      <c r="N163" s="16"/>
      <c r="O163" s="16"/>
      <c r="P163" s="16"/>
      <c r="Q163" s="16"/>
      <c r="R163" s="16"/>
      <c r="S163" s="16"/>
      <c r="T163" s="16"/>
      <c r="U163" s="16"/>
      <c r="V163" s="16"/>
      <c r="W163" s="16"/>
      <c r="X163" s="16"/>
      <c r="Y163" s="16"/>
      <c r="Z163" s="16"/>
      <c r="AA163" s="16"/>
    </row>
    <row r="164" spans="1:27" ht="15.75" customHeight="1" x14ac:dyDescent="0.5">
      <c r="A164" s="46"/>
      <c r="B164" s="16"/>
      <c r="C164" s="16"/>
      <c r="D164" s="16"/>
      <c r="E164" s="16"/>
      <c r="F164" s="16"/>
      <c r="G164" s="16"/>
      <c r="H164" s="16"/>
      <c r="I164" s="47"/>
      <c r="J164" s="16"/>
      <c r="K164" s="16"/>
      <c r="L164" s="16"/>
      <c r="M164" s="16"/>
      <c r="N164" s="16"/>
      <c r="O164" s="16"/>
      <c r="P164" s="16"/>
      <c r="Q164" s="16"/>
      <c r="R164" s="16"/>
      <c r="S164" s="16"/>
      <c r="T164" s="16"/>
      <c r="U164" s="16"/>
      <c r="V164" s="16"/>
      <c r="W164" s="16"/>
      <c r="X164" s="16"/>
      <c r="Y164" s="16"/>
      <c r="Z164" s="16"/>
      <c r="AA164" s="16"/>
    </row>
    <row r="165" spans="1:27" ht="15.75" customHeight="1" x14ac:dyDescent="0.5">
      <c r="A165" s="46"/>
      <c r="B165" s="16"/>
      <c r="C165" s="16"/>
      <c r="D165" s="16"/>
      <c r="E165" s="16"/>
      <c r="F165" s="16"/>
      <c r="G165" s="16"/>
      <c r="H165" s="16"/>
      <c r="I165" s="47"/>
      <c r="J165" s="16"/>
      <c r="K165" s="16"/>
      <c r="L165" s="16"/>
      <c r="M165" s="16"/>
      <c r="N165" s="16"/>
      <c r="O165" s="16"/>
      <c r="P165" s="16"/>
      <c r="Q165" s="16"/>
      <c r="R165" s="16"/>
      <c r="S165" s="16"/>
      <c r="T165" s="16"/>
      <c r="U165" s="16"/>
      <c r="V165" s="16"/>
      <c r="W165" s="16"/>
      <c r="X165" s="16"/>
      <c r="Y165" s="16"/>
      <c r="Z165" s="16"/>
      <c r="AA165" s="16"/>
    </row>
    <row r="166" spans="1:27" ht="15.75" customHeight="1" x14ac:dyDescent="0.5">
      <c r="A166" s="46"/>
      <c r="B166" s="16"/>
      <c r="C166" s="16"/>
      <c r="D166" s="16"/>
      <c r="E166" s="16"/>
      <c r="F166" s="16"/>
      <c r="G166" s="16"/>
      <c r="H166" s="16"/>
      <c r="I166" s="47"/>
      <c r="J166" s="16"/>
      <c r="K166" s="16"/>
      <c r="L166" s="16"/>
      <c r="M166" s="16"/>
      <c r="N166" s="16"/>
      <c r="O166" s="16"/>
      <c r="P166" s="16"/>
      <c r="Q166" s="16"/>
      <c r="R166" s="16"/>
      <c r="S166" s="16"/>
      <c r="T166" s="16"/>
      <c r="U166" s="16"/>
      <c r="V166" s="16"/>
      <c r="W166" s="16"/>
      <c r="X166" s="16"/>
      <c r="Y166" s="16"/>
      <c r="Z166" s="16"/>
      <c r="AA166" s="16"/>
    </row>
    <row r="167" spans="1:27" ht="15.75" customHeight="1" x14ac:dyDescent="0.5">
      <c r="A167" s="46"/>
      <c r="B167" s="16"/>
      <c r="C167" s="16"/>
      <c r="D167" s="16"/>
      <c r="E167" s="16"/>
      <c r="F167" s="16"/>
      <c r="G167" s="16"/>
      <c r="H167" s="16"/>
      <c r="I167" s="47"/>
      <c r="J167" s="16"/>
      <c r="K167" s="16"/>
      <c r="L167" s="16"/>
      <c r="M167" s="16"/>
      <c r="N167" s="16"/>
      <c r="O167" s="16"/>
      <c r="P167" s="16"/>
      <c r="Q167" s="16"/>
      <c r="R167" s="16"/>
      <c r="S167" s="16"/>
      <c r="T167" s="16"/>
      <c r="U167" s="16"/>
      <c r="V167" s="16"/>
      <c r="W167" s="16"/>
      <c r="X167" s="16"/>
      <c r="Y167" s="16"/>
      <c r="Z167" s="16"/>
      <c r="AA167" s="16"/>
    </row>
    <row r="168" spans="1:27" ht="15.75" customHeight="1" x14ac:dyDescent="0.5">
      <c r="A168" s="46"/>
      <c r="B168" s="16"/>
      <c r="C168" s="16"/>
      <c r="D168" s="16"/>
      <c r="E168" s="16"/>
      <c r="F168" s="16"/>
      <c r="G168" s="16"/>
      <c r="H168" s="16"/>
      <c r="I168" s="47"/>
      <c r="J168" s="16"/>
      <c r="K168" s="16"/>
      <c r="L168" s="16"/>
      <c r="M168" s="16"/>
      <c r="N168" s="16"/>
      <c r="O168" s="16"/>
      <c r="P168" s="16"/>
      <c r="Q168" s="16"/>
      <c r="R168" s="16"/>
      <c r="S168" s="16"/>
      <c r="T168" s="16"/>
      <c r="U168" s="16"/>
      <c r="V168" s="16"/>
      <c r="W168" s="16"/>
      <c r="X168" s="16"/>
      <c r="Y168" s="16"/>
      <c r="Z168" s="16"/>
      <c r="AA168" s="16"/>
    </row>
    <row r="169" spans="1:27" ht="15.75" customHeight="1" x14ac:dyDescent="0.5">
      <c r="A169" s="46"/>
      <c r="B169" s="16"/>
      <c r="C169" s="16"/>
      <c r="D169" s="16"/>
      <c r="E169" s="16"/>
      <c r="F169" s="16"/>
      <c r="G169" s="16"/>
      <c r="H169" s="16"/>
      <c r="I169" s="47"/>
      <c r="J169" s="16"/>
      <c r="K169" s="16"/>
      <c r="L169" s="16"/>
      <c r="M169" s="16"/>
      <c r="N169" s="16"/>
      <c r="O169" s="16"/>
      <c r="P169" s="16"/>
      <c r="Q169" s="16"/>
      <c r="R169" s="16"/>
      <c r="S169" s="16"/>
      <c r="T169" s="16"/>
      <c r="U169" s="16"/>
      <c r="V169" s="16"/>
      <c r="W169" s="16"/>
      <c r="X169" s="16"/>
      <c r="Y169" s="16"/>
      <c r="Z169" s="16"/>
      <c r="AA169" s="16"/>
    </row>
    <row r="170" spans="1:27" ht="15.75" customHeight="1" x14ac:dyDescent="0.5">
      <c r="A170" s="46"/>
      <c r="B170" s="16"/>
      <c r="C170" s="16"/>
      <c r="D170" s="16"/>
      <c r="E170" s="16"/>
      <c r="F170" s="16"/>
      <c r="G170" s="16"/>
      <c r="H170" s="16"/>
      <c r="I170" s="47"/>
      <c r="J170" s="16"/>
      <c r="K170" s="16"/>
      <c r="L170" s="16"/>
      <c r="M170" s="16"/>
      <c r="N170" s="16"/>
      <c r="O170" s="16"/>
      <c r="P170" s="16"/>
      <c r="Q170" s="16"/>
      <c r="R170" s="16"/>
      <c r="S170" s="16"/>
      <c r="T170" s="16"/>
      <c r="U170" s="16"/>
      <c r="V170" s="16"/>
      <c r="W170" s="16"/>
      <c r="X170" s="16"/>
      <c r="Y170" s="16"/>
      <c r="Z170" s="16"/>
      <c r="AA170" s="16"/>
    </row>
    <row r="171" spans="1:27" ht="15.75" customHeight="1" x14ac:dyDescent="0.5">
      <c r="A171" s="46"/>
      <c r="B171" s="16"/>
      <c r="C171" s="16"/>
      <c r="D171" s="16"/>
      <c r="E171" s="16"/>
      <c r="F171" s="16"/>
      <c r="G171" s="16"/>
      <c r="H171" s="16"/>
      <c r="I171" s="47"/>
      <c r="J171" s="16"/>
      <c r="K171" s="16"/>
      <c r="L171" s="16"/>
      <c r="M171" s="16"/>
      <c r="N171" s="16"/>
      <c r="O171" s="16"/>
      <c r="P171" s="16"/>
      <c r="Q171" s="16"/>
      <c r="R171" s="16"/>
      <c r="S171" s="16"/>
      <c r="T171" s="16"/>
      <c r="U171" s="16"/>
      <c r="V171" s="16"/>
      <c r="W171" s="16"/>
      <c r="X171" s="16"/>
      <c r="Y171" s="16"/>
      <c r="Z171" s="16"/>
      <c r="AA171" s="16"/>
    </row>
    <row r="172" spans="1:27" ht="15.75" customHeight="1" x14ac:dyDescent="0.5">
      <c r="A172" s="46"/>
      <c r="B172" s="16"/>
      <c r="C172" s="16"/>
      <c r="D172" s="16"/>
      <c r="E172" s="16"/>
      <c r="F172" s="16"/>
      <c r="G172" s="16"/>
      <c r="H172" s="16"/>
      <c r="I172" s="47"/>
      <c r="J172" s="16"/>
      <c r="K172" s="16"/>
      <c r="L172" s="16"/>
      <c r="M172" s="16"/>
      <c r="N172" s="16"/>
      <c r="O172" s="16"/>
      <c r="P172" s="16"/>
      <c r="Q172" s="16"/>
      <c r="R172" s="16"/>
      <c r="S172" s="16"/>
      <c r="T172" s="16"/>
      <c r="U172" s="16"/>
      <c r="V172" s="16"/>
      <c r="W172" s="16"/>
      <c r="X172" s="16"/>
      <c r="Y172" s="16"/>
      <c r="Z172" s="16"/>
      <c r="AA172" s="16"/>
    </row>
    <row r="173" spans="1:27" ht="15.75" customHeight="1" x14ac:dyDescent="0.5">
      <c r="A173" s="46"/>
      <c r="B173" s="16"/>
      <c r="C173" s="16"/>
      <c r="D173" s="16"/>
      <c r="E173" s="16"/>
      <c r="F173" s="16"/>
      <c r="G173" s="16"/>
      <c r="H173" s="16"/>
      <c r="I173" s="47"/>
      <c r="J173" s="16"/>
      <c r="K173" s="16"/>
      <c r="L173" s="16"/>
      <c r="M173" s="16"/>
      <c r="N173" s="16"/>
      <c r="O173" s="16"/>
      <c r="P173" s="16"/>
      <c r="Q173" s="16"/>
      <c r="R173" s="16"/>
      <c r="S173" s="16"/>
      <c r="T173" s="16"/>
      <c r="U173" s="16"/>
      <c r="V173" s="16"/>
      <c r="W173" s="16"/>
      <c r="X173" s="16"/>
      <c r="Y173" s="16"/>
      <c r="Z173" s="16"/>
      <c r="AA173" s="16"/>
    </row>
    <row r="174" spans="1:27" ht="15.75" customHeight="1" x14ac:dyDescent="0.5">
      <c r="A174" s="46"/>
      <c r="B174" s="16"/>
      <c r="C174" s="16"/>
      <c r="D174" s="16"/>
      <c r="E174" s="16"/>
      <c r="F174" s="16"/>
      <c r="G174" s="16"/>
      <c r="H174" s="16"/>
      <c r="I174" s="47"/>
      <c r="J174" s="16"/>
      <c r="K174" s="16"/>
      <c r="L174" s="16"/>
      <c r="M174" s="16"/>
      <c r="N174" s="16"/>
      <c r="O174" s="16"/>
      <c r="P174" s="16"/>
      <c r="Q174" s="16"/>
      <c r="R174" s="16"/>
      <c r="S174" s="16"/>
      <c r="T174" s="16"/>
      <c r="U174" s="16"/>
      <c r="V174" s="16"/>
      <c r="W174" s="16"/>
      <c r="X174" s="16"/>
      <c r="Y174" s="16"/>
      <c r="Z174" s="16"/>
      <c r="AA174" s="16"/>
    </row>
    <row r="175" spans="1:27" ht="15.75" customHeight="1" x14ac:dyDescent="0.5">
      <c r="A175" s="46"/>
      <c r="B175" s="16"/>
      <c r="C175" s="16"/>
      <c r="D175" s="16"/>
      <c r="E175" s="16"/>
      <c r="F175" s="16"/>
      <c r="G175" s="16"/>
      <c r="H175" s="16"/>
      <c r="I175" s="47"/>
      <c r="J175" s="16"/>
      <c r="K175" s="16"/>
      <c r="L175" s="16"/>
      <c r="M175" s="16"/>
      <c r="N175" s="16"/>
      <c r="O175" s="16"/>
      <c r="P175" s="16"/>
      <c r="Q175" s="16"/>
      <c r="R175" s="16"/>
      <c r="S175" s="16"/>
      <c r="T175" s="16"/>
      <c r="U175" s="16"/>
      <c r="V175" s="16"/>
      <c r="W175" s="16"/>
      <c r="X175" s="16"/>
      <c r="Y175" s="16"/>
      <c r="Z175" s="16"/>
      <c r="AA175" s="16"/>
    </row>
    <row r="176" spans="1:27" ht="15.75" customHeight="1" x14ac:dyDescent="0.5">
      <c r="A176" s="46"/>
      <c r="B176" s="16"/>
      <c r="C176" s="16"/>
      <c r="D176" s="16"/>
      <c r="E176" s="16"/>
      <c r="F176" s="16"/>
      <c r="G176" s="16"/>
      <c r="H176" s="16"/>
      <c r="I176" s="47"/>
      <c r="J176" s="16"/>
      <c r="K176" s="16"/>
      <c r="L176" s="16"/>
      <c r="M176" s="16"/>
      <c r="N176" s="16"/>
      <c r="O176" s="16"/>
      <c r="P176" s="16"/>
      <c r="Q176" s="16"/>
      <c r="R176" s="16"/>
      <c r="S176" s="16"/>
      <c r="T176" s="16"/>
      <c r="U176" s="16"/>
      <c r="V176" s="16"/>
      <c r="W176" s="16"/>
      <c r="X176" s="16"/>
      <c r="Y176" s="16"/>
      <c r="Z176" s="16"/>
      <c r="AA176" s="16"/>
    </row>
    <row r="177" spans="1:27" ht="15.75" customHeight="1" x14ac:dyDescent="0.5">
      <c r="A177" s="46"/>
      <c r="B177" s="16"/>
      <c r="C177" s="16"/>
      <c r="D177" s="16"/>
      <c r="E177" s="16"/>
      <c r="F177" s="16"/>
      <c r="G177" s="16"/>
      <c r="H177" s="16"/>
      <c r="I177" s="47"/>
      <c r="J177" s="16"/>
      <c r="K177" s="16"/>
      <c r="L177" s="16"/>
      <c r="M177" s="16"/>
      <c r="N177" s="16"/>
      <c r="O177" s="16"/>
      <c r="P177" s="16"/>
      <c r="Q177" s="16"/>
      <c r="R177" s="16"/>
      <c r="S177" s="16"/>
      <c r="T177" s="16"/>
      <c r="U177" s="16"/>
      <c r="V177" s="16"/>
      <c r="W177" s="16"/>
      <c r="X177" s="16"/>
      <c r="Y177" s="16"/>
      <c r="Z177" s="16"/>
      <c r="AA177" s="16"/>
    </row>
    <row r="178" spans="1:27" ht="15.75" customHeight="1" x14ac:dyDescent="0.5">
      <c r="A178" s="46"/>
      <c r="B178" s="16"/>
      <c r="C178" s="16"/>
      <c r="D178" s="16"/>
      <c r="E178" s="16"/>
      <c r="F178" s="16"/>
      <c r="G178" s="16"/>
      <c r="H178" s="16"/>
      <c r="I178" s="47"/>
      <c r="J178" s="16"/>
      <c r="K178" s="16"/>
      <c r="L178" s="16"/>
      <c r="M178" s="16"/>
      <c r="N178" s="16"/>
      <c r="O178" s="16"/>
      <c r="P178" s="16"/>
      <c r="Q178" s="16"/>
      <c r="R178" s="16"/>
      <c r="S178" s="16"/>
      <c r="T178" s="16"/>
      <c r="U178" s="16"/>
      <c r="V178" s="16"/>
      <c r="W178" s="16"/>
      <c r="X178" s="16"/>
      <c r="Y178" s="16"/>
      <c r="Z178" s="16"/>
      <c r="AA178" s="16"/>
    </row>
    <row r="179" spans="1:27" ht="15.75" customHeight="1" x14ac:dyDescent="0.5">
      <c r="A179" s="46"/>
      <c r="B179" s="16"/>
      <c r="C179" s="16"/>
      <c r="D179" s="16"/>
      <c r="E179" s="16"/>
      <c r="F179" s="16"/>
      <c r="G179" s="16"/>
      <c r="H179" s="16"/>
      <c r="I179" s="47"/>
      <c r="J179" s="16"/>
      <c r="K179" s="16"/>
      <c r="L179" s="16"/>
      <c r="M179" s="16"/>
      <c r="N179" s="16"/>
      <c r="O179" s="16"/>
      <c r="P179" s="16"/>
      <c r="Q179" s="16"/>
      <c r="R179" s="16"/>
      <c r="S179" s="16"/>
      <c r="T179" s="16"/>
      <c r="U179" s="16"/>
      <c r="V179" s="16"/>
      <c r="W179" s="16"/>
      <c r="X179" s="16"/>
      <c r="Y179" s="16"/>
      <c r="Z179" s="16"/>
      <c r="AA179" s="16"/>
    </row>
    <row r="180" spans="1:27" ht="15.75" customHeight="1" x14ac:dyDescent="0.5">
      <c r="A180" s="46"/>
      <c r="B180" s="16"/>
      <c r="C180" s="16"/>
      <c r="D180" s="16"/>
      <c r="E180" s="16"/>
      <c r="F180" s="16"/>
      <c r="G180" s="16"/>
      <c r="H180" s="16"/>
      <c r="I180" s="47"/>
      <c r="J180" s="16"/>
      <c r="K180" s="16"/>
      <c r="L180" s="16"/>
      <c r="M180" s="16"/>
      <c r="N180" s="16"/>
      <c r="O180" s="16"/>
      <c r="P180" s="16"/>
      <c r="Q180" s="16"/>
      <c r="R180" s="16"/>
      <c r="S180" s="16"/>
      <c r="T180" s="16"/>
      <c r="U180" s="16"/>
      <c r="V180" s="16"/>
      <c r="W180" s="16"/>
      <c r="X180" s="16"/>
      <c r="Y180" s="16"/>
      <c r="Z180" s="16"/>
      <c r="AA180" s="16"/>
    </row>
    <row r="181" spans="1:27" ht="15.75" customHeight="1" x14ac:dyDescent="0.5">
      <c r="A181" s="46"/>
      <c r="B181" s="16"/>
      <c r="C181" s="16"/>
      <c r="D181" s="16"/>
      <c r="E181" s="16"/>
      <c r="F181" s="16"/>
      <c r="G181" s="16"/>
      <c r="H181" s="16"/>
      <c r="I181" s="47"/>
      <c r="J181" s="16"/>
      <c r="K181" s="16"/>
      <c r="L181" s="16"/>
      <c r="M181" s="16"/>
      <c r="N181" s="16"/>
      <c r="O181" s="16"/>
      <c r="P181" s="16"/>
      <c r="Q181" s="16"/>
      <c r="R181" s="16"/>
      <c r="S181" s="16"/>
      <c r="T181" s="16"/>
      <c r="U181" s="16"/>
      <c r="V181" s="16"/>
      <c r="W181" s="16"/>
      <c r="X181" s="16"/>
      <c r="Y181" s="16"/>
      <c r="Z181" s="16"/>
      <c r="AA181" s="16"/>
    </row>
    <row r="182" spans="1:27" ht="15.75" customHeight="1" x14ac:dyDescent="0.5">
      <c r="A182" s="46"/>
      <c r="B182" s="16"/>
      <c r="C182" s="16"/>
      <c r="D182" s="16"/>
      <c r="E182" s="16"/>
      <c r="F182" s="16"/>
      <c r="G182" s="16"/>
      <c r="H182" s="16"/>
      <c r="I182" s="47"/>
      <c r="J182" s="16"/>
      <c r="K182" s="16"/>
      <c r="L182" s="16"/>
      <c r="M182" s="16"/>
      <c r="N182" s="16"/>
      <c r="O182" s="16"/>
      <c r="P182" s="16"/>
      <c r="Q182" s="16"/>
      <c r="R182" s="16"/>
      <c r="S182" s="16"/>
      <c r="T182" s="16"/>
      <c r="U182" s="16"/>
      <c r="V182" s="16"/>
      <c r="W182" s="16"/>
      <c r="X182" s="16"/>
      <c r="Y182" s="16"/>
      <c r="Z182" s="16"/>
      <c r="AA182" s="16"/>
    </row>
    <row r="183" spans="1:27" ht="15.75" customHeight="1" x14ac:dyDescent="0.5">
      <c r="A183" s="46"/>
      <c r="B183" s="16"/>
      <c r="C183" s="16"/>
      <c r="D183" s="16"/>
      <c r="E183" s="16"/>
      <c r="F183" s="16"/>
      <c r="G183" s="16"/>
      <c r="H183" s="16"/>
      <c r="I183" s="47"/>
      <c r="J183" s="16"/>
      <c r="K183" s="16"/>
      <c r="L183" s="16"/>
      <c r="M183" s="16"/>
      <c r="N183" s="16"/>
      <c r="O183" s="16"/>
      <c r="P183" s="16"/>
      <c r="Q183" s="16"/>
      <c r="R183" s="16"/>
      <c r="S183" s="16"/>
      <c r="T183" s="16"/>
      <c r="U183" s="16"/>
      <c r="V183" s="16"/>
      <c r="W183" s="16"/>
      <c r="X183" s="16"/>
      <c r="Y183" s="16"/>
      <c r="Z183" s="16"/>
      <c r="AA183" s="16"/>
    </row>
    <row r="184" spans="1:27" ht="15.75" customHeight="1" x14ac:dyDescent="0.5">
      <c r="A184" s="46"/>
      <c r="B184" s="16"/>
      <c r="C184" s="16"/>
      <c r="D184" s="16"/>
      <c r="E184" s="16"/>
      <c r="F184" s="16"/>
      <c r="G184" s="16"/>
      <c r="H184" s="16"/>
      <c r="I184" s="47"/>
      <c r="J184" s="16"/>
      <c r="K184" s="16"/>
      <c r="L184" s="16"/>
      <c r="M184" s="16"/>
      <c r="N184" s="16"/>
      <c r="O184" s="16"/>
      <c r="P184" s="16"/>
      <c r="Q184" s="16"/>
      <c r="R184" s="16"/>
      <c r="S184" s="16"/>
      <c r="T184" s="16"/>
      <c r="U184" s="16"/>
      <c r="V184" s="16"/>
      <c r="W184" s="16"/>
      <c r="X184" s="16"/>
      <c r="Y184" s="16"/>
      <c r="Z184" s="16"/>
      <c r="AA184" s="16"/>
    </row>
    <row r="185" spans="1:27" ht="15.75" customHeight="1" x14ac:dyDescent="0.5">
      <c r="A185" s="46"/>
      <c r="B185" s="16"/>
      <c r="C185" s="16"/>
      <c r="D185" s="16"/>
      <c r="E185" s="16"/>
      <c r="F185" s="16"/>
      <c r="G185" s="16"/>
      <c r="H185" s="16"/>
      <c r="I185" s="47"/>
      <c r="J185" s="16"/>
      <c r="K185" s="16"/>
      <c r="L185" s="16"/>
      <c r="M185" s="16"/>
      <c r="N185" s="16"/>
      <c r="O185" s="16"/>
      <c r="P185" s="16"/>
      <c r="Q185" s="16"/>
      <c r="R185" s="16"/>
      <c r="S185" s="16"/>
      <c r="T185" s="16"/>
      <c r="U185" s="16"/>
      <c r="V185" s="16"/>
      <c r="W185" s="16"/>
      <c r="X185" s="16"/>
      <c r="Y185" s="16"/>
      <c r="Z185" s="16"/>
      <c r="AA185" s="16"/>
    </row>
    <row r="186" spans="1:27" ht="15.75" customHeight="1" x14ac:dyDescent="0.5">
      <c r="A186" s="46"/>
      <c r="B186" s="16"/>
      <c r="C186" s="16"/>
      <c r="D186" s="16"/>
      <c r="E186" s="16"/>
      <c r="F186" s="16"/>
      <c r="G186" s="16"/>
      <c r="H186" s="16"/>
      <c r="I186" s="47"/>
      <c r="J186" s="16"/>
      <c r="K186" s="16"/>
      <c r="L186" s="16"/>
      <c r="M186" s="16"/>
      <c r="N186" s="16"/>
      <c r="O186" s="16"/>
      <c r="P186" s="16"/>
      <c r="Q186" s="16"/>
      <c r="R186" s="16"/>
      <c r="S186" s="16"/>
      <c r="T186" s="16"/>
      <c r="U186" s="16"/>
      <c r="V186" s="16"/>
      <c r="W186" s="16"/>
      <c r="X186" s="16"/>
      <c r="Y186" s="16"/>
      <c r="Z186" s="16"/>
      <c r="AA186" s="16"/>
    </row>
    <row r="187" spans="1:27" ht="15.75" customHeight="1" x14ac:dyDescent="0.5">
      <c r="A187" s="46"/>
      <c r="B187" s="16"/>
      <c r="C187" s="16"/>
      <c r="D187" s="16"/>
      <c r="E187" s="16"/>
      <c r="F187" s="16"/>
      <c r="G187" s="16"/>
      <c r="H187" s="16"/>
      <c r="I187" s="47"/>
      <c r="J187" s="16"/>
      <c r="K187" s="16"/>
      <c r="L187" s="16"/>
      <c r="M187" s="16"/>
      <c r="N187" s="16"/>
      <c r="O187" s="16"/>
      <c r="P187" s="16"/>
      <c r="Q187" s="16"/>
      <c r="R187" s="16"/>
      <c r="S187" s="16"/>
      <c r="T187" s="16"/>
      <c r="U187" s="16"/>
      <c r="V187" s="16"/>
      <c r="W187" s="16"/>
      <c r="X187" s="16"/>
      <c r="Y187" s="16"/>
      <c r="Z187" s="16"/>
      <c r="AA187" s="16"/>
    </row>
    <row r="188" spans="1:27" ht="15.75" customHeight="1" x14ac:dyDescent="0.5">
      <c r="A188" s="46"/>
      <c r="B188" s="16"/>
      <c r="C188" s="16"/>
      <c r="D188" s="16"/>
      <c r="E188" s="16"/>
      <c r="F188" s="16"/>
      <c r="G188" s="16"/>
      <c r="H188" s="16"/>
      <c r="I188" s="47"/>
      <c r="J188" s="16"/>
      <c r="K188" s="16"/>
      <c r="L188" s="16"/>
      <c r="M188" s="16"/>
      <c r="N188" s="16"/>
      <c r="O188" s="16"/>
      <c r="P188" s="16"/>
      <c r="Q188" s="16"/>
      <c r="R188" s="16"/>
      <c r="S188" s="16"/>
      <c r="T188" s="16"/>
      <c r="U188" s="16"/>
      <c r="V188" s="16"/>
      <c r="W188" s="16"/>
      <c r="X188" s="16"/>
      <c r="Y188" s="16"/>
      <c r="Z188" s="16"/>
      <c r="AA188" s="16"/>
    </row>
    <row r="189" spans="1:27" ht="15.75" customHeight="1" x14ac:dyDescent="0.5">
      <c r="A189" s="46"/>
      <c r="B189" s="16"/>
      <c r="C189" s="16"/>
      <c r="D189" s="16"/>
      <c r="E189" s="16"/>
      <c r="F189" s="16"/>
      <c r="G189" s="16"/>
      <c r="H189" s="16"/>
      <c r="I189" s="47"/>
      <c r="J189" s="16"/>
      <c r="K189" s="16"/>
      <c r="L189" s="16"/>
      <c r="M189" s="16"/>
      <c r="N189" s="16"/>
      <c r="O189" s="16"/>
      <c r="P189" s="16"/>
      <c r="Q189" s="16"/>
      <c r="R189" s="16"/>
      <c r="S189" s="16"/>
      <c r="T189" s="16"/>
      <c r="U189" s="16"/>
      <c r="V189" s="16"/>
      <c r="W189" s="16"/>
      <c r="X189" s="16"/>
      <c r="Y189" s="16"/>
      <c r="Z189" s="16"/>
      <c r="AA189" s="16"/>
    </row>
    <row r="190" spans="1:27" ht="15.75" customHeight="1" x14ac:dyDescent="0.5">
      <c r="A190" s="46"/>
      <c r="B190" s="16"/>
      <c r="C190" s="16"/>
      <c r="D190" s="16"/>
      <c r="E190" s="16"/>
      <c r="F190" s="16"/>
      <c r="G190" s="16"/>
      <c r="H190" s="16"/>
      <c r="I190" s="47"/>
      <c r="J190" s="16"/>
      <c r="K190" s="16"/>
      <c r="L190" s="16"/>
      <c r="M190" s="16"/>
      <c r="N190" s="16"/>
      <c r="O190" s="16"/>
      <c r="P190" s="16"/>
      <c r="Q190" s="16"/>
      <c r="R190" s="16"/>
      <c r="S190" s="16"/>
      <c r="T190" s="16"/>
      <c r="U190" s="16"/>
      <c r="V190" s="16"/>
      <c r="W190" s="16"/>
      <c r="X190" s="16"/>
      <c r="Y190" s="16"/>
      <c r="Z190" s="16"/>
      <c r="AA190" s="16"/>
    </row>
    <row r="191" spans="1:27" ht="15.75" customHeight="1" x14ac:dyDescent="0.5">
      <c r="A191" s="46"/>
      <c r="B191" s="16"/>
      <c r="C191" s="16"/>
      <c r="D191" s="16"/>
      <c r="E191" s="16"/>
      <c r="F191" s="16"/>
      <c r="G191" s="16"/>
      <c r="H191" s="16"/>
      <c r="I191" s="47"/>
      <c r="J191" s="16"/>
      <c r="K191" s="16"/>
      <c r="L191" s="16"/>
      <c r="M191" s="16"/>
      <c r="N191" s="16"/>
      <c r="O191" s="16"/>
      <c r="P191" s="16"/>
      <c r="Q191" s="16"/>
      <c r="R191" s="16"/>
      <c r="S191" s="16"/>
      <c r="T191" s="16"/>
      <c r="U191" s="16"/>
      <c r="V191" s="16"/>
      <c r="W191" s="16"/>
      <c r="X191" s="16"/>
      <c r="Y191" s="16"/>
      <c r="Z191" s="16"/>
      <c r="AA191" s="16"/>
    </row>
    <row r="192" spans="1:27" ht="15.75" customHeight="1" x14ac:dyDescent="0.5">
      <c r="A192" s="46"/>
      <c r="B192" s="16"/>
      <c r="C192" s="16"/>
      <c r="D192" s="16"/>
      <c r="E192" s="16"/>
      <c r="F192" s="16"/>
      <c r="G192" s="16"/>
      <c r="H192" s="16"/>
      <c r="I192" s="47"/>
      <c r="J192" s="16"/>
      <c r="K192" s="16"/>
      <c r="L192" s="16"/>
      <c r="M192" s="16"/>
      <c r="N192" s="16"/>
      <c r="O192" s="16"/>
      <c r="P192" s="16"/>
      <c r="Q192" s="16"/>
      <c r="R192" s="16"/>
      <c r="S192" s="16"/>
      <c r="T192" s="16"/>
      <c r="U192" s="16"/>
      <c r="V192" s="16"/>
      <c r="W192" s="16"/>
      <c r="X192" s="16"/>
      <c r="Y192" s="16"/>
      <c r="Z192" s="16"/>
      <c r="AA192" s="16"/>
    </row>
    <row r="193" spans="1:27" ht="15.75" customHeight="1" x14ac:dyDescent="0.5">
      <c r="A193" s="46"/>
      <c r="B193" s="16"/>
      <c r="C193" s="16"/>
      <c r="D193" s="16"/>
      <c r="E193" s="16"/>
      <c r="F193" s="16"/>
      <c r="G193" s="16"/>
      <c r="H193" s="16"/>
      <c r="I193" s="47"/>
      <c r="J193" s="16"/>
      <c r="K193" s="16"/>
      <c r="L193" s="16"/>
      <c r="M193" s="16"/>
      <c r="N193" s="16"/>
      <c r="O193" s="16"/>
      <c r="P193" s="16"/>
      <c r="Q193" s="16"/>
      <c r="R193" s="16"/>
      <c r="S193" s="16"/>
      <c r="T193" s="16"/>
      <c r="U193" s="16"/>
      <c r="V193" s="16"/>
      <c r="W193" s="16"/>
      <c r="X193" s="16"/>
      <c r="Y193" s="16"/>
      <c r="Z193" s="16"/>
      <c r="AA193" s="16"/>
    </row>
    <row r="194" spans="1:27" ht="15.75" customHeight="1" x14ac:dyDescent="0.5">
      <c r="A194" s="46"/>
      <c r="B194" s="16"/>
      <c r="C194" s="16"/>
      <c r="D194" s="16"/>
      <c r="E194" s="16"/>
      <c r="F194" s="16"/>
      <c r="G194" s="16"/>
      <c r="H194" s="16"/>
      <c r="I194" s="47"/>
      <c r="J194" s="16"/>
      <c r="K194" s="16"/>
      <c r="L194" s="16"/>
      <c r="M194" s="16"/>
      <c r="N194" s="16"/>
      <c r="O194" s="16"/>
      <c r="P194" s="16"/>
      <c r="Q194" s="16"/>
      <c r="R194" s="16"/>
      <c r="S194" s="16"/>
      <c r="T194" s="16"/>
      <c r="U194" s="16"/>
      <c r="V194" s="16"/>
      <c r="W194" s="16"/>
      <c r="X194" s="16"/>
      <c r="Y194" s="16"/>
      <c r="Z194" s="16"/>
      <c r="AA194" s="16"/>
    </row>
    <row r="195" spans="1:27" ht="15.75" customHeight="1" x14ac:dyDescent="0.5">
      <c r="A195" s="46"/>
      <c r="B195" s="16"/>
      <c r="C195" s="16"/>
      <c r="D195" s="16"/>
      <c r="E195" s="16"/>
      <c r="F195" s="16"/>
      <c r="G195" s="16"/>
      <c r="H195" s="16"/>
      <c r="I195" s="47"/>
      <c r="J195" s="16"/>
      <c r="K195" s="16"/>
      <c r="L195" s="16"/>
      <c r="M195" s="16"/>
      <c r="N195" s="16"/>
      <c r="O195" s="16"/>
      <c r="P195" s="16"/>
      <c r="Q195" s="16"/>
      <c r="R195" s="16"/>
      <c r="S195" s="16"/>
      <c r="T195" s="16"/>
      <c r="U195" s="16"/>
      <c r="V195" s="16"/>
      <c r="W195" s="16"/>
      <c r="X195" s="16"/>
      <c r="Y195" s="16"/>
      <c r="Z195" s="16"/>
      <c r="AA195" s="16"/>
    </row>
    <row r="196" spans="1:27" ht="15.75" customHeight="1" x14ac:dyDescent="0.5">
      <c r="A196" s="46"/>
      <c r="B196" s="16"/>
      <c r="C196" s="16"/>
      <c r="D196" s="16"/>
      <c r="E196" s="16"/>
      <c r="F196" s="16"/>
      <c r="G196" s="16"/>
      <c r="H196" s="16"/>
      <c r="I196" s="47"/>
      <c r="J196" s="16"/>
      <c r="K196" s="16"/>
      <c r="L196" s="16"/>
      <c r="M196" s="16"/>
      <c r="N196" s="16"/>
      <c r="O196" s="16"/>
      <c r="P196" s="16"/>
      <c r="Q196" s="16"/>
      <c r="R196" s="16"/>
      <c r="S196" s="16"/>
      <c r="T196" s="16"/>
      <c r="U196" s="16"/>
      <c r="V196" s="16"/>
      <c r="W196" s="16"/>
      <c r="X196" s="16"/>
      <c r="Y196" s="16"/>
      <c r="Z196" s="16"/>
      <c r="AA196" s="16"/>
    </row>
    <row r="197" spans="1:27" ht="15.75" customHeight="1" x14ac:dyDescent="0.5">
      <c r="A197" s="46"/>
      <c r="B197" s="16"/>
      <c r="C197" s="16"/>
      <c r="D197" s="16"/>
      <c r="E197" s="16"/>
      <c r="F197" s="16"/>
      <c r="G197" s="16"/>
      <c r="H197" s="16"/>
      <c r="I197" s="47"/>
      <c r="J197" s="16"/>
      <c r="K197" s="16"/>
      <c r="L197" s="16"/>
      <c r="M197" s="16"/>
      <c r="N197" s="16"/>
      <c r="O197" s="16"/>
      <c r="P197" s="16"/>
      <c r="Q197" s="16"/>
      <c r="R197" s="16"/>
      <c r="S197" s="16"/>
      <c r="T197" s="16"/>
      <c r="U197" s="16"/>
      <c r="V197" s="16"/>
      <c r="W197" s="16"/>
      <c r="X197" s="16"/>
      <c r="Y197" s="16"/>
      <c r="Z197" s="16"/>
      <c r="AA197" s="16"/>
    </row>
    <row r="198" spans="1:27" ht="15.75" customHeight="1" x14ac:dyDescent="0.5">
      <c r="A198" s="46"/>
      <c r="B198" s="16"/>
      <c r="C198" s="16"/>
      <c r="D198" s="16"/>
      <c r="E198" s="16"/>
      <c r="F198" s="16"/>
      <c r="G198" s="16"/>
      <c r="H198" s="16"/>
      <c r="I198" s="47"/>
      <c r="J198" s="16"/>
      <c r="K198" s="16"/>
      <c r="L198" s="16"/>
      <c r="M198" s="16"/>
      <c r="N198" s="16"/>
      <c r="O198" s="16"/>
      <c r="P198" s="16"/>
      <c r="Q198" s="16"/>
      <c r="R198" s="16"/>
      <c r="S198" s="16"/>
      <c r="T198" s="16"/>
      <c r="U198" s="16"/>
      <c r="V198" s="16"/>
      <c r="W198" s="16"/>
      <c r="X198" s="16"/>
      <c r="Y198" s="16"/>
      <c r="Z198" s="16"/>
      <c r="AA198" s="16"/>
    </row>
    <row r="199" spans="1:27" ht="15.75" customHeight="1" x14ac:dyDescent="0.5">
      <c r="A199" s="46"/>
      <c r="B199" s="16"/>
      <c r="C199" s="16"/>
      <c r="D199" s="16"/>
      <c r="E199" s="16"/>
      <c r="F199" s="16"/>
      <c r="G199" s="16"/>
      <c r="H199" s="16"/>
      <c r="I199" s="47"/>
      <c r="J199" s="16"/>
      <c r="K199" s="16"/>
      <c r="L199" s="16"/>
      <c r="M199" s="16"/>
      <c r="N199" s="16"/>
      <c r="O199" s="16"/>
      <c r="P199" s="16"/>
      <c r="Q199" s="16"/>
      <c r="R199" s="16"/>
      <c r="S199" s="16"/>
      <c r="T199" s="16"/>
      <c r="U199" s="16"/>
      <c r="V199" s="16"/>
      <c r="W199" s="16"/>
      <c r="X199" s="16"/>
      <c r="Y199" s="16"/>
      <c r="Z199" s="16"/>
      <c r="AA199" s="16"/>
    </row>
    <row r="200" spans="1:27" ht="15.75" customHeight="1" x14ac:dyDescent="0.5">
      <c r="A200" s="46"/>
      <c r="B200" s="16"/>
      <c r="C200" s="16"/>
      <c r="D200" s="16"/>
      <c r="E200" s="16"/>
      <c r="F200" s="16"/>
      <c r="G200" s="16"/>
      <c r="H200" s="16"/>
      <c r="I200" s="47"/>
      <c r="J200" s="16"/>
      <c r="K200" s="16"/>
      <c r="L200" s="16"/>
      <c r="M200" s="16"/>
      <c r="N200" s="16"/>
      <c r="O200" s="16"/>
      <c r="P200" s="16"/>
      <c r="Q200" s="16"/>
      <c r="R200" s="16"/>
      <c r="S200" s="16"/>
      <c r="T200" s="16"/>
      <c r="U200" s="16"/>
      <c r="V200" s="16"/>
      <c r="W200" s="16"/>
      <c r="X200" s="16"/>
      <c r="Y200" s="16"/>
      <c r="Z200" s="16"/>
      <c r="AA200" s="16"/>
    </row>
    <row r="201" spans="1:27" ht="15.75" customHeight="1" x14ac:dyDescent="0.5">
      <c r="A201" s="46"/>
      <c r="B201" s="16"/>
      <c r="C201" s="16"/>
      <c r="D201" s="16"/>
      <c r="E201" s="16"/>
      <c r="F201" s="16"/>
      <c r="G201" s="16"/>
      <c r="H201" s="16"/>
      <c r="I201" s="47"/>
      <c r="J201" s="16"/>
      <c r="K201" s="16"/>
      <c r="L201" s="16"/>
      <c r="M201" s="16"/>
      <c r="N201" s="16"/>
      <c r="O201" s="16"/>
      <c r="P201" s="16"/>
      <c r="Q201" s="16"/>
      <c r="R201" s="16"/>
      <c r="S201" s="16"/>
      <c r="T201" s="16"/>
      <c r="U201" s="16"/>
      <c r="V201" s="16"/>
      <c r="W201" s="16"/>
      <c r="X201" s="16"/>
      <c r="Y201" s="16"/>
      <c r="Z201" s="16"/>
      <c r="AA201" s="16"/>
    </row>
    <row r="202" spans="1:27" ht="15.75" customHeight="1" x14ac:dyDescent="0.5">
      <c r="A202" s="46"/>
      <c r="B202" s="16"/>
      <c r="C202" s="16"/>
      <c r="D202" s="16"/>
      <c r="E202" s="16"/>
      <c r="F202" s="16"/>
      <c r="G202" s="16"/>
      <c r="H202" s="16"/>
      <c r="I202" s="47"/>
      <c r="J202" s="16"/>
      <c r="K202" s="16"/>
      <c r="L202" s="16"/>
      <c r="M202" s="16"/>
      <c r="N202" s="16"/>
      <c r="O202" s="16"/>
      <c r="P202" s="16"/>
      <c r="Q202" s="16"/>
      <c r="R202" s="16"/>
      <c r="S202" s="16"/>
      <c r="T202" s="16"/>
      <c r="U202" s="16"/>
      <c r="V202" s="16"/>
      <c r="W202" s="16"/>
      <c r="X202" s="16"/>
      <c r="Y202" s="16"/>
      <c r="Z202" s="16"/>
      <c r="AA202" s="16"/>
    </row>
    <row r="203" spans="1:27" ht="15.75" customHeight="1" x14ac:dyDescent="0.5">
      <c r="A203" s="46"/>
      <c r="B203" s="16"/>
      <c r="C203" s="16"/>
      <c r="D203" s="16"/>
      <c r="E203" s="16"/>
      <c r="F203" s="16"/>
      <c r="G203" s="16"/>
      <c r="H203" s="16"/>
      <c r="I203" s="47"/>
      <c r="J203" s="16"/>
      <c r="K203" s="16"/>
      <c r="L203" s="16"/>
      <c r="M203" s="16"/>
      <c r="N203" s="16"/>
      <c r="O203" s="16"/>
      <c r="P203" s="16"/>
      <c r="Q203" s="16"/>
      <c r="R203" s="16"/>
      <c r="S203" s="16"/>
      <c r="T203" s="16"/>
      <c r="U203" s="16"/>
      <c r="V203" s="16"/>
      <c r="W203" s="16"/>
      <c r="X203" s="16"/>
      <c r="Y203" s="16"/>
      <c r="Z203" s="16"/>
      <c r="AA203" s="16"/>
    </row>
    <row r="204" spans="1:27" ht="15.75" customHeight="1" x14ac:dyDescent="0.5">
      <c r="A204" s="46"/>
      <c r="B204" s="16"/>
      <c r="C204" s="16"/>
      <c r="D204" s="16"/>
      <c r="E204" s="16"/>
      <c r="F204" s="16"/>
      <c r="G204" s="16"/>
      <c r="H204" s="16"/>
      <c r="I204" s="47"/>
      <c r="J204" s="16"/>
      <c r="K204" s="16"/>
      <c r="L204" s="16"/>
      <c r="M204" s="16"/>
      <c r="N204" s="16"/>
      <c r="O204" s="16"/>
      <c r="P204" s="16"/>
      <c r="Q204" s="16"/>
      <c r="R204" s="16"/>
      <c r="S204" s="16"/>
      <c r="T204" s="16"/>
      <c r="U204" s="16"/>
      <c r="V204" s="16"/>
      <c r="W204" s="16"/>
      <c r="X204" s="16"/>
      <c r="Y204" s="16"/>
      <c r="Z204" s="16"/>
      <c r="AA204" s="16"/>
    </row>
    <row r="205" spans="1:27" ht="15.75" customHeight="1" x14ac:dyDescent="0.5">
      <c r="A205" s="46"/>
      <c r="B205" s="16"/>
      <c r="C205" s="16"/>
      <c r="D205" s="16"/>
      <c r="E205" s="16"/>
      <c r="F205" s="16"/>
      <c r="G205" s="16"/>
      <c r="H205" s="16"/>
      <c r="I205" s="47"/>
      <c r="J205" s="16"/>
      <c r="K205" s="16"/>
      <c r="L205" s="16"/>
      <c r="M205" s="16"/>
      <c r="N205" s="16"/>
      <c r="O205" s="16"/>
      <c r="P205" s="16"/>
      <c r="Q205" s="16"/>
      <c r="R205" s="16"/>
      <c r="S205" s="16"/>
      <c r="T205" s="16"/>
      <c r="U205" s="16"/>
      <c r="V205" s="16"/>
      <c r="W205" s="16"/>
      <c r="X205" s="16"/>
      <c r="Y205" s="16"/>
      <c r="Z205" s="16"/>
      <c r="AA205" s="16"/>
    </row>
    <row r="206" spans="1:27" ht="15.75" customHeight="1" x14ac:dyDescent="0.5">
      <c r="A206" s="46"/>
      <c r="B206" s="16"/>
      <c r="C206" s="16"/>
      <c r="D206" s="16"/>
      <c r="E206" s="16"/>
      <c r="F206" s="16"/>
      <c r="G206" s="16"/>
      <c r="H206" s="16"/>
      <c r="I206" s="47"/>
      <c r="J206" s="16"/>
      <c r="K206" s="16"/>
      <c r="L206" s="16"/>
      <c r="M206" s="16"/>
      <c r="N206" s="16"/>
      <c r="O206" s="16"/>
      <c r="P206" s="16"/>
      <c r="Q206" s="16"/>
      <c r="R206" s="16"/>
      <c r="S206" s="16"/>
      <c r="T206" s="16"/>
      <c r="U206" s="16"/>
      <c r="V206" s="16"/>
      <c r="W206" s="16"/>
      <c r="X206" s="16"/>
      <c r="Y206" s="16"/>
      <c r="Z206" s="16"/>
      <c r="AA206" s="16"/>
    </row>
    <row r="207" spans="1:27" ht="15.75" customHeight="1" x14ac:dyDescent="0.5">
      <c r="A207" s="46"/>
      <c r="B207" s="16"/>
      <c r="C207" s="16"/>
      <c r="D207" s="16"/>
      <c r="E207" s="16"/>
      <c r="F207" s="16"/>
      <c r="G207" s="16"/>
      <c r="H207" s="16"/>
      <c r="I207" s="47"/>
      <c r="J207" s="16"/>
      <c r="K207" s="16"/>
      <c r="L207" s="16"/>
      <c r="M207" s="16"/>
      <c r="N207" s="16"/>
      <c r="O207" s="16"/>
      <c r="P207" s="16"/>
      <c r="Q207" s="16"/>
      <c r="R207" s="16"/>
      <c r="S207" s="16"/>
      <c r="T207" s="16"/>
      <c r="U207" s="16"/>
      <c r="V207" s="16"/>
      <c r="W207" s="16"/>
      <c r="X207" s="16"/>
      <c r="Y207" s="16"/>
      <c r="Z207" s="16"/>
      <c r="AA207" s="16"/>
    </row>
    <row r="208" spans="1:27" ht="15.75" customHeight="1" x14ac:dyDescent="0.5">
      <c r="A208" s="46"/>
      <c r="B208" s="16"/>
      <c r="C208" s="16"/>
      <c r="D208" s="16"/>
      <c r="E208" s="16"/>
      <c r="F208" s="16"/>
      <c r="G208" s="16"/>
      <c r="H208" s="16"/>
      <c r="I208" s="47"/>
      <c r="J208" s="16"/>
      <c r="K208" s="16"/>
      <c r="L208" s="16"/>
      <c r="M208" s="16"/>
      <c r="N208" s="16"/>
      <c r="O208" s="16"/>
      <c r="P208" s="16"/>
      <c r="Q208" s="16"/>
      <c r="R208" s="16"/>
      <c r="S208" s="16"/>
      <c r="T208" s="16"/>
      <c r="U208" s="16"/>
      <c r="V208" s="16"/>
      <c r="W208" s="16"/>
      <c r="X208" s="16"/>
      <c r="Y208" s="16"/>
      <c r="Z208" s="16"/>
      <c r="AA208" s="16"/>
    </row>
    <row r="209" spans="1:27" ht="15.75" customHeight="1" x14ac:dyDescent="0.5">
      <c r="A209" s="46"/>
      <c r="B209" s="16"/>
      <c r="C209" s="16"/>
      <c r="D209" s="16"/>
      <c r="E209" s="16"/>
      <c r="F209" s="16"/>
      <c r="G209" s="16"/>
      <c r="H209" s="16"/>
      <c r="I209" s="47"/>
      <c r="J209" s="16"/>
      <c r="K209" s="16"/>
      <c r="L209" s="16"/>
      <c r="M209" s="16"/>
      <c r="N209" s="16"/>
      <c r="O209" s="16"/>
      <c r="P209" s="16"/>
      <c r="Q209" s="16"/>
      <c r="R209" s="16"/>
      <c r="S209" s="16"/>
      <c r="T209" s="16"/>
      <c r="U209" s="16"/>
      <c r="V209" s="16"/>
      <c r="W209" s="16"/>
      <c r="X209" s="16"/>
      <c r="Y209" s="16"/>
      <c r="Z209" s="16"/>
      <c r="AA209" s="16"/>
    </row>
    <row r="210" spans="1:27" ht="15.75" customHeight="1" x14ac:dyDescent="0.5">
      <c r="A210" s="46"/>
      <c r="B210" s="16"/>
      <c r="C210" s="16"/>
      <c r="D210" s="16"/>
      <c r="E210" s="16"/>
      <c r="F210" s="16"/>
      <c r="G210" s="16"/>
      <c r="H210" s="16"/>
      <c r="I210" s="47"/>
      <c r="J210" s="16"/>
      <c r="K210" s="16"/>
      <c r="L210" s="16"/>
      <c r="M210" s="16"/>
      <c r="N210" s="16"/>
      <c r="O210" s="16"/>
      <c r="P210" s="16"/>
      <c r="Q210" s="16"/>
      <c r="R210" s="16"/>
      <c r="S210" s="16"/>
      <c r="T210" s="16"/>
      <c r="U210" s="16"/>
      <c r="V210" s="16"/>
      <c r="W210" s="16"/>
      <c r="X210" s="16"/>
      <c r="Y210" s="16"/>
      <c r="Z210" s="16"/>
      <c r="AA210" s="16"/>
    </row>
    <row r="211" spans="1:27" ht="15.75" customHeight="1" x14ac:dyDescent="0.5">
      <c r="A211" s="46"/>
      <c r="B211" s="16"/>
      <c r="C211" s="16"/>
      <c r="D211" s="16"/>
      <c r="E211" s="16"/>
      <c r="F211" s="16"/>
      <c r="G211" s="16"/>
      <c r="H211" s="16"/>
      <c r="I211" s="47"/>
      <c r="J211" s="16"/>
      <c r="K211" s="16"/>
      <c r="L211" s="16"/>
      <c r="M211" s="16"/>
      <c r="N211" s="16"/>
      <c r="O211" s="16"/>
      <c r="P211" s="16"/>
      <c r="Q211" s="16"/>
      <c r="R211" s="16"/>
      <c r="S211" s="16"/>
      <c r="T211" s="16"/>
      <c r="U211" s="16"/>
      <c r="V211" s="16"/>
      <c r="W211" s="16"/>
      <c r="X211" s="16"/>
      <c r="Y211" s="16"/>
      <c r="Z211" s="16"/>
      <c r="AA211" s="16"/>
    </row>
    <row r="212" spans="1:27" ht="15.75" customHeight="1" x14ac:dyDescent="0.5">
      <c r="A212" s="46"/>
      <c r="B212" s="16"/>
      <c r="C212" s="16"/>
      <c r="D212" s="16"/>
      <c r="E212" s="16"/>
      <c r="F212" s="16"/>
      <c r="G212" s="16"/>
      <c r="H212" s="16"/>
      <c r="I212" s="47"/>
      <c r="J212" s="16"/>
      <c r="K212" s="16"/>
      <c r="L212" s="16"/>
      <c r="M212" s="16"/>
      <c r="N212" s="16"/>
      <c r="O212" s="16"/>
      <c r="P212" s="16"/>
      <c r="Q212" s="16"/>
      <c r="R212" s="16"/>
      <c r="S212" s="16"/>
      <c r="T212" s="16"/>
      <c r="U212" s="16"/>
      <c r="V212" s="16"/>
      <c r="W212" s="16"/>
      <c r="X212" s="16"/>
      <c r="Y212" s="16"/>
      <c r="Z212" s="16"/>
      <c r="AA212" s="16"/>
    </row>
    <row r="213" spans="1:27" ht="15.75" customHeight="1" x14ac:dyDescent="0.5">
      <c r="A213" s="46"/>
      <c r="B213" s="16"/>
      <c r="C213" s="16"/>
      <c r="D213" s="16"/>
      <c r="E213" s="16"/>
      <c r="F213" s="16"/>
      <c r="G213" s="16"/>
      <c r="H213" s="16"/>
      <c r="I213" s="47"/>
      <c r="J213" s="16"/>
      <c r="K213" s="16"/>
      <c r="L213" s="16"/>
      <c r="M213" s="16"/>
      <c r="N213" s="16"/>
      <c r="O213" s="16"/>
      <c r="P213" s="16"/>
      <c r="Q213" s="16"/>
      <c r="R213" s="16"/>
      <c r="S213" s="16"/>
      <c r="T213" s="16"/>
      <c r="U213" s="16"/>
      <c r="V213" s="16"/>
      <c r="W213" s="16"/>
      <c r="X213" s="16"/>
      <c r="Y213" s="16"/>
      <c r="Z213" s="16"/>
      <c r="AA213" s="16"/>
    </row>
    <row r="214" spans="1:27" ht="15.75" customHeight="1" x14ac:dyDescent="0.5">
      <c r="A214" s="46"/>
      <c r="B214" s="16"/>
      <c r="C214" s="16"/>
      <c r="D214" s="16"/>
      <c r="E214" s="16"/>
      <c r="F214" s="16"/>
      <c r="G214" s="16"/>
      <c r="H214" s="16"/>
      <c r="I214" s="47"/>
      <c r="J214" s="16"/>
      <c r="K214" s="16"/>
      <c r="L214" s="16"/>
      <c r="M214" s="16"/>
      <c r="N214" s="16"/>
      <c r="O214" s="16"/>
      <c r="P214" s="16"/>
      <c r="Q214" s="16"/>
      <c r="R214" s="16"/>
      <c r="S214" s="16"/>
      <c r="T214" s="16"/>
      <c r="U214" s="16"/>
      <c r="V214" s="16"/>
      <c r="W214" s="16"/>
      <c r="X214" s="16"/>
      <c r="Y214" s="16"/>
      <c r="Z214" s="16"/>
      <c r="AA214" s="16"/>
    </row>
    <row r="215" spans="1:27" ht="15.75" customHeight="1" x14ac:dyDescent="0.5">
      <c r="A215" s="46"/>
      <c r="B215" s="16"/>
      <c r="C215" s="16"/>
      <c r="D215" s="16"/>
      <c r="E215" s="16"/>
      <c r="F215" s="16"/>
      <c r="G215" s="16"/>
      <c r="H215" s="16"/>
      <c r="I215" s="47"/>
      <c r="J215" s="16"/>
      <c r="K215" s="16"/>
      <c r="L215" s="16"/>
      <c r="M215" s="16"/>
      <c r="N215" s="16"/>
      <c r="O215" s="16"/>
      <c r="P215" s="16"/>
      <c r="Q215" s="16"/>
      <c r="R215" s="16"/>
      <c r="S215" s="16"/>
      <c r="T215" s="16"/>
      <c r="U215" s="16"/>
      <c r="V215" s="16"/>
      <c r="W215" s="16"/>
      <c r="X215" s="16"/>
      <c r="Y215" s="16"/>
      <c r="Z215" s="16"/>
      <c r="AA215" s="16"/>
    </row>
    <row r="216" spans="1:27" ht="15.75" customHeight="1" x14ac:dyDescent="0.5">
      <c r="A216" s="46"/>
      <c r="B216" s="16"/>
      <c r="C216" s="16"/>
      <c r="D216" s="16"/>
      <c r="E216" s="16"/>
      <c r="F216" s="16"/>
      <c r="G216" s="16"/>
      <c r="H216" s="16"/>
      <c r="I216" s="47"/>
      <c r="J216" s="16"/>
      <c r="K216" s="16"/>
      <c r="L216" s="16"/>
      <c r="M216" s="16"/>
      <c r="N216" s="16"/>
      <c r="O216" s="16"/>
      <c r="P216" s="16"/>
      <c r="Q216" s="16"/>
      <c r="R216" s="16"/>
      <c r="S216" s="16"/>
      <c r="T216" s="16"/>
      <c r="U216" s="16"/>
      <c r="V216" s="16"/>
      <c r="W216" s="16"/>
      <c r="X216" s="16"/>
      <c r="Y216" s="16"/>
      <c r="Z216" s="16"/>
      <c r="AA216" s="16"/>
    </row>
    <row r="217" spans="1:27" ht="15.75" customHeight="1" x14ac:dyDescent="0.5">
      <c r="A217" s="46"/>
      <c r="B217" s="16"/>
      <c r="C217" s="16"/>
      <c r="D217" s="16"/>
      <c r="E217" s="16"/>
      <c r="F217" s="16"/>
      <c r="G217" s="16"/>
      <c r="H217" s="16"/>
      <c r="I217" s="47"/>
      <c r="J217" s="16"/>
      <c r="K217" s="16"/>
      <c r="L217" s="16"/>
      <c r="M217" s="16"/>
      <c r="N217" s="16"/>
      <c r="O217" s="16"/>
      <c r="P217" s="16"/>
      <c r="Q217" s="16"/>
      <c r="R217" s="16"/>
      <c r="S217" s="16"/>
      <c r="T217" s="16"/>
      <c r="U217" s="16"/>
      <c r="V217" s="16"/>
      <c r="W217" s="16"/>
      <c r="X217" s="16"/>
      <c r="Y217" s="16"/>
      <c r="Z217" s="16"/>
      <c r="AA217" s="16"/>
    </row>
    <row r="218" spans="1:27" ht="15.75" customHeight="1" x14ac:dyDescent="0.5">
      <c r="A218" s="46"/>
      <c r="B218" s="16"/>
      <c r="C218" s="16"/>
      <c r="D218" s="16"/>
      <c r="E218" s="16"/>
      <c r="F218" s="16"/>
      <c r="G218" s="16"/>
      <c r="H218" s="16"/>
      <c r="I218" s="47"/>
      <c r="J218" s="16"/>
      <c r="K218" s="16"/>
      <c r="L218" s="16"/>
      <c r="M218" s="16"/>
      <c r="N218" s="16"/>
      <c r="O218" s="16"/>
      <c r="P218" s="16"/>
      <c r="Q218" s="16"/>
      <c r="R218" s="16"/>
      <c r="S218" s="16"/>
      <c r="T218" s="16"/>
      <c r="U218" s="16"/>
      <c r="V218" s="16"/>
      <c r="W218" s="16"/>
      <c r="X218" s="16"/>
      <c r="Y218" s="16"/>
      <c r="Z218" s="16"/>
      <c r="AA218" s="16"/>
    </row>
    <row r="219" spans="1:27" ht="15.75" customHeight="1" x14ac:dyDescent="0.5">
      <c r="A219" s="46"/>
      <c r="B219" s="16"/>
      <c r="C219" s="16"/>
      <c r="D219" s="16"/>
      <c r="E219" s="16"/>
      <c r="F219" s="16"/>
      <c r="G219" s="16"/>
      <c r="H219" s="16"/>
      <c r="I219" s="47"/>
      <c r="J219" s="16"/>
      <c r="K219" s="16"/>
      <c r="L219" s="16"/>
      <c r="M219" s="16"/>
      <c r="N219" s="16"/>
      <c r="O219" s="16"/>
      <c r="P219" s="16"/>
      <c r="Q219" s="16"/>
      <c r="R219" s="16"/>
      <c r="S219" s="16"/>
      <c r="T219" s="16"/>
      <c r="U219" s="16"/>
      <c r="V219" s="16"/>
      <c r="W219" s="16"/>
      <c r="X219" s="16"/>
      <c r="Y219" s="16"/>
      <c r="Z219" s="16"/>
      <c r="AA219" s="16"/>
    </row>
    <row r="220" spans="1:27" ht="15.75" customHeight="1" x14ac:dyDescent="0.5">
      <c r="A220" s="46"/>
      <c r="B220" s="16"/>
      <c r="C220" s="16"/>
      <c r="D220" s="16"/>
      <c r="E220" s="16"/>
      <c r="F220" s="16"/>
      <c r="G220" s="16"/>
      <c r="H220" s="16"/>
      <c r="I220" s="47"/>
      <c r="J220" s="16"/>
      <c r="K220" s="16"/>
      <c r="L220" s="16"/>
      <c r="M220" s="16"/>
      <c r="N220" s="16"/>
      <c r="O220" s="16"/>
      <c r="P220" s="16"/>
      <c r="Q220" s="16"/>
      <c r="R220" s="16"/>
      <c r="S220" s="16"/>
      <c r="T220" s="16"/>
      <c r="U220" s="16"/>
      <c r="V220" s="16"/>
      <c r="W220" s="16"/>
      <c r="X220" s="16"/>
      <c r="Y220" s="16"/>
      <c r="Z220" s="16"/>
      <c r="AA220" s="16"/>
    </row>
    <row r="221" spans="1:27" ht="15.75" customHeight="1" x14ac:dyDescent="0.5">
      <c r="A221" s="46"/>
      <c r="B221" s="16"/>
      <c r="C221" s="16"/>
      <c r="D221" s="16"/>
      <c r="E221" s="16"/>
      <c r="F221" s="16"/>
      <c r="G221" s="16"/>
      <c r="H221" s="16"/>
      <c r="I221" s="47"/>
      <c r="J221" s="16"/>
      <c r="K221" s="16"/>
      <c r="L221" s="16"/>
      <c r="M221" s="16"/>
      <c r="N221" s="16"/>
      <c r="O221" s="16"/>
      <c r="P221" s="16"/>
      <c r="Q221" s="16"/>
      <c r="R221" s="16"/>
      <c r="S221" s="16"/>
      <c r="T221" s="16"/>
      <c r="U221" s="16"/>
      <c r="V221" s="16"/>
      <c r="W221" s="16"/>
      <c r="X221" s="16"/>
      <c r="Y221" s="16"/>
      <c r="Z221" s="16"/>
      <c r="AA221" s="16"/>
    </row>
    <row r="222" spans="1:27" ht="15.75" customHeight="1" x14ac:dyDescent="0.5">
      <c r="A222" s="46"/>
      <c r="B222" s="16"/>
      <c r="C222" s="16"/>
      <c r="D222" s="16"/>
      <c r="E222" s="16"/>
      <c r="F222" s="16"/>
      <c r="G222" s="16"/>
      <c r="H222" s="16"/>
      <c r="I222" s="47"/>
      <c r="J222" s="16"/>
      <c r="K222" s="16"/>
      <c r="L222" s="16"/>
      <c r="M222" s="16"/>
      <c r="N222" s="16"/>
      <c r="O222" s="16"/>
      <c r="P222" s="16"/>
      <c r="Q222" s="16"/>
      <c r="R222" s="16"/>
      <c r="S222" s="16"/>
      <c r="T222" s="16"/>
      <c r="U222" s="16"/>
      <c r="V222" s="16"/>
      <c r="W222" s="16"/>
      <c r="X222" s="16"/>
      <c r="Y222" s="16"/>
      <c r="Z222" s="16"/>
      <c r="AA222" s="16"/>
    </row>
    <row r="223" spans="1:27" ht="15.75" customHeight="1" x14ac:dyDescent="0.5">
      <c r="A223" s="46"/>
      <c r="B223" s="16"/>
      <c r="C223" s="16"/>
      <c r="D223" s="16"/>
      <c r="E223" s="16"/>
      <c r="F223" s="16"/>
      <c r="G223" s="16"/>
      <c r="H223" s="16"/>
      <c r="I223" s="47"/>
      <c r="J223" s="16"/>
      <c r="K223" s="16"/>
      <c r="L223" s="16"/>
      <c r="M223" s="16"/>
      <c r="N223" s="16"/>
      <c r="O223" s="16"/>
      <c r="P223" s="16"/>
      <c r="Q223" s="16"/>
      <c r="R223" s="16"/>
      <c r="S223" s="16"/>
      <c r="T223" s="16"/>
      <c r="U223" s="16"/>
      <c r="V223" s="16"/>
      <c r="W223" s="16"/>
      <c r="X223" s="16"/>
      <c r="Y223" s="16"/>
      <c r="Z223" s="16"/>
      <c r="AA223" s="16"/>
    </row>
    <row r="224" spans="1:27" ht="15.75" customHeight="1" x14ac:dyDescent="0.5">
      <c r="A224" s="46"/>
      <c r="B224" s="16"/>
      <c r="C224" s="16"/>
      <c r="D224" s="16"/>
      <c r="E224" s="16"/>
      <c r="F224" s="16"/>
      <c r="G224" s="16"/>
      <c r="H224" s="16"/>
      <c r="I224" s="47"/>
      <c r="J224" s="16"/>
      <c r="K224" s="16"/>
      <c r="L224" s="16"/>
      <c r="M224" s="16"/>
      <c r="N224" s="16"/>
      <c r="O224" s="16"/>
      <c r="P224" s="16"/>
      <c r="Q224" s="16"/>
      <c r="R224" s="16"/>
      <c r="S224" s="16"/>
      <c r="T224" s="16"/>
      <c r="U224" s="16"/>
      <c r="V224" s="16"/>
      <c r="W224" s="16"/>
      <c r="X224" s="16"/>
      <c r="Y224" s="16"/>
      <c r="Z224" s="16"/>
      <c r="AA224" s="16"/>
    </row>
    <row r="225" spans="1:27" ht="15.75" customHeight="1" x14ac:dyDescent="0.5">
      <c r="A225" s="46"/>
      <c r="B225" s="16"/>
      <c r="C225" s="16"/>
      <c r="D225" s="16"/>
      <c r="E225" s="16"/>
      <c r="F225" s="16"/>
      <c r="G225" s="16"/>
      <c r="H225" s="16"/>
      <c r="I225" s="47"/>
      <c r="J225" s="16"/>
      <c r="K225" s="16"/>
      <c r="L225" s="16"/>
      <c r="M225" s="16"/>
      <c r="N225" s="16"/>
      <c r="O225" s="16"/>
      <c r="P225" s="16"/>
      <c r="Q225" s="16"/>
      <c r="R225" s="16"/>
      <c r="S225" s="16"/>
      <c r="T225" s="16"/>
      <c r="U225" s="16"/>
      <c r="V225" s="16"/>
      <c r="W225" s="16"/>
      <c r="X225" s="16"/>
      <c r="Y225" s="16"/>
      <c r="Z225" s="16"/>
      <c r="AA225" s="16"/>
    </row>
    <row r="226" spans="1:27" ht="15.75" customHeight="1" x14ac:dyDescent="0.5">
      <c r="A226" s="46"/>
      <c r="B226" s="16"/>
      <c r="C226" s="16"/>
      <c r="D226" s="16"/>
      <c r="E226" s="16"/>
      <c r="F226" s="16"/>
      <c r="G226" s="16"/>
      <c r="H226" s="16"/>
      <c r="I226" s="47"/>
      <c r="J226" s="16"/>
      <c r="K226" s="16"/>
      <c r="L226" s="16"/>
      <c r="M226" s="16"/>
      <c r="N226" s="16"/>
      <c r="O226" s="16"/>
      <c r="P226" s="16"/>
      <c r="Q226" s="16"/>
      <c r="R226" s="16"/>
      <c r="S226" s="16"/>
      <c r="T226" s="16"/>
      <c r="U226" s="16"/>
      <c r="V226" s="16"/>
      <c r="W226" s="16"/>
      <c r="X226" s="16"/>
      <c r="Y226" s="16"/>
      <c r="Z226" s="16"/>
      <c r="AA226" s="16"/>
    </row>
    <row r="227" spans="1:27" ht="15.75" customHeight="1" x14ac:dyDescent="0.5">
      <c r="A227" s="46"/>
      <c r="B227" s="16"/>
      <c r="C227" s="16"/>
      <c r="D227" s="16"/>
      <c r="E227" s="16"/>
      <c r="F227" s="16"/>
      <c r="G227" s="16"/>
      <c r="H227" s="16"/>
      <c r="I227" s="47"/>
      <c r="J227" s="16"/>
      <c r="K227" s="16"/>
      <c r="L227" s="16"/>
      <c r="M227" s="16"/>
      <c r="N227" s="16"/>
      <c r="O227" s="16"/>
      <c r="P227" s="16"/>
      <c r="Q227" s="16"/>
      <c r="R227" s="16"/>
      <c r="S227" s="16"/>
      <c r="T227" s="16"/>
      <c r="U227" s="16"/>
      <c r="V227" s="16"/>
      <c r="W227" s="16"/>
      <c r="X227" s="16"/>
      <c r="Y227" s="16"/>
      <c r="Z227" s="16"/>
      <c r="AA227" s="16"/>
    </row>
    <row r="228" spans="1:27" ht="15.75" customHeight="1" x14ac:dyDescent="0.5">
      <c r="A228" s="46"/>
      <c r="B228" s="16"/>
      <c r="C228" s="16"/>
      <c r="D228" s="16"/>
      <c r="E228" s="16"/>
      <c r="F228" s="16"/>
      <c r="G228" s="16"/>
      <c r="H228" s="16"/>
      <c r="I228" s="47"/>
      <c r="J228" s="16"/>
      <c r="K228" s="16"/>
      <c r="L228" s="16"/>
      <c r="M228" s="16"/>
      <c r="N228" s="16"/>
      <c r="O228" s="16"/>
      <c r="P228" s="16"/>
      <c r="Q228" s="16"/>
      <c r="R228" s="16"/>
      <c r="S228" s="16"/>
      <c r="T228" s="16"/>
      <c r="U228" s="16"/>
      <c r="V228" s="16"/>
      <c r="W228" s="16"/>
      <c r="X228" s="16"/>
      <c r="Y228" s="16"/>
      <c r="Z228" s="16"/>
      <c r="AA228" s="16"/>
    </row>
    <row r="229" spans="1:27" ht="15.75" customHeight="1" x14ac:dyDescent="0.5">
      <c r="A229" s="46"/>
      <c r="B229" s="16"/>
      <c r="C229" s="16"/>
      <c r="D229" s="16"/>
      <c r="E229" s="16"/>
      <c r="F229" s="16"/>
      <c r="G229" s="16"/>
      <c r="H229" s="16"/>
      <c r="I229" s="47"/>
      <c r="J229" s="16"/>
      <c r="K229" s="16"/>
      <c r="L229" s="16"/>
      <c r="M229" s="16"/>
      <c r="N229" s="16"/>
      <c r="O229" s="16"/>
      <c r="P229" s="16"/>
      <c r="Q229" s="16"/>
      <c r="R229" s="16"/>
      <c r="S229" s="16"/>
      <c r="T229" s="16"/>
      <c r="U229" s="16"/>
      <c r="V229" s="16"/>
      <c r="W229" s="16"/>
      <c r="X229" s="16"/>
      <c r="Y229" s="16"/>
      <c r="Z229" s="16"/>
      <c r="AA229" s="16"/>
    </row>
    <row r="230" spans="1:27" ht="15.75" customHeight="1" x14ac:dyDescent="0.5">
      <c r="A230" s="46"/>
      <c r="B230" s="16"/>
      <c r="C230" s="16"/>
      <c r="D230" s="16"/>
      <c r="E230" s="16"/>
      <c r="F230" s="16"/>
      <c r="G230" s="16"/>
      <c r="H230" s="16"/>
      <c r="I230" s="47"/>
      <c r="J230" s="16"/>
      <c r="K230" s="16"/>
      <c r="L230" s="16"/>
      <c r="M230" s="16"/>
      <c r="N230" s="16"/>
      <c r="O230" s="16"/>
      <c r="P230" s="16"/>
      <c r="Q230" s="16"/>
      <c r="R230" s="16"/>
      <c r="S230" s="16"/>
      <c r="T230" s="16"/>
      <c r="U230" s="16"/>
      <c r="V230" s="16"/>
      <c r="W230" s="16"/>
      <c r="X230" s="16"/>
      <c r="Y230" s="16"/>
      <c r="Z230" s="16"/>
      <c r="AA230" s="16"/>
    </row>
    <row r="231" spans="1:27" ht="15.75" customHeight="1" x14ac:dyDescent="0.5">
      <c r="A231" s="46"/>
      <c r="B231" s="16"/>
      <c r="C231" s="16"/>
      <c r="D231" s="16"/>
      <c r="E231" s="16"/>
      <c r="F231" s="16"/>
      <c r="G231" s="16"/>
      <c r="H231" s="16"/>
      <c r="I231" s="47"/>
      <c r="J231" s="16"/>
      <c r="K231" s="16"/>
      <c r="L231" s="16"/>
      <c r="M231" s="16"/>
      <c r="N231" s="16"/>
      <c r="O231" s="16"/>
      <c r="P231" s="16"/>
      <c r="Q231" s="16"/>
      <c r="R231" s="16"/>
      <c r="S231" s="16"/>
      <c r="T231" s="16"/>
      <c r="U231" s="16"/>
      <c r="V231" s="16"/>
      <c r="W231" s="16"/>
      <c r="X231" s="16"/>
      <c r="Y231" s="16"/>
      <c r="Z231" s="16"/>
      <c r="AA231" s="16"/>
    </row>
    <row r="232" spans="1:27" ht="15.75" customHeight="1" x14ac:dyDescent="0.5">
      <c r="A232" s="46"/>
      <c r="B232" s="16"/>
      <c r="C232" s="16"/>
      <c r="D232" s="16"/>
      <c r="E232" s="16"/>
      <c r="F232" s="16"/>
      <c r="G232" s="16"/>
      <c r="H232" s="16"/>
      <c r="I232" s="47"/>
      <c r="J232" s="16"/>
      <c r="K232" s="16"/>
      <c r="L232" s="16"/>
      <c r="M232" s="16"/>
      <c r="N232" s="16"/>
      <c r="O232" s="16"/>
      <c r="P232" s="16"/>
      <c r="Q232" s="16"/>
      <c r="R232" s="16"/>
      <c r="S232" s="16"/>
      <c r="T232" s="16"/>
      <c r="U232" s="16"/>
      <c r="V232" s="16"/>
      <c r="W232" s="16"/>
      <c r="X232" s="16"/>
      <c r="Y232" s="16"/>
      <c r="Z232" s="16"/>
      <c r="AA232" s="16"/>
    </row>
    <row r="233" spans="1:27" ht="15.75" customHeight="1" x14ac:dyDescent="0.5">
      <c r="A233" s="46"/>
      <c r="B233" s="16"/>
      <c r="C233" s="16"/>
      <c r="D233" s="16"/>
      <c r="E233" s="16"/>
      <c r="F233" s="16"/>
      <c r="G233" s="16"/>
      <c r="H233" s="16"/>
      <c r="I233" s="47"/>
      <c r="J233" s="16"/>
      <c r="K233" s="16"/>
      <c r="L233" s="16"/>
      <c r="M233" s="16"/>
      <c r="N233" s="16"/>
      <c r="O233" s="16"/>
      <c r="P233" s="16"/>
      <c r="Q233" s="16"/>
      <c r="R233" s="16"/>
      <c r="S233" s="16"/>
      <c r="T233" s="16"/>
      <c r="U233" s="16"/>
      <c r="V233" s="16"/>
      <c r="W233" s="16"/>
      <c r="X233" s="16"/>
      <c r="Y233" s="16"/>
      <c r="Z233" s="16"/>
      <c r="AA233" s="16"/>
    </row>
    <row r="234" spans="1:27" ht="15.75" customHeight="1" x14ac:dyDescent="0.5">
      <c r="A234" s="46"/>
      <c r="B234" s="16"/>
      <c r="C234" s="16"/>
      <c r="D234" s="16"/>
      <c r="E234" s="16"/>
      <c r="F234" s="16"/>
      <c r="G234" s="16"/>
      <c r="H234" s="16"/>
      <c r="I234" s="47"/>
      <c r="J234" s="16"/>
      <c r="K234" s="16"/>
      <c r="L234" s="16"/>
      <c r="M234" s="16"/>
      <c r="N234" s="16"/>
      <c r="O234" s="16"/>
      <c r="P234" s="16"/>
      <c r="Q234" s="16"/>
      <c r="R234" s="16"/>
      <c r="S234" s="16"/>
      <c r="T234" s="16"/>
      <c r="U234" s="16"/>
      <c r="V234" s="16"/>
      <c r="W234" s="16"/>
      <c r="X234" s="16"/>
      <c r="Y234" s="16"/>
      <c r="Z234" s="16"/>
      <c r="AA234" s="16"/>
    </row>
    <row r="235" spans="1:27" ht="15.75" customHeight="1" x14ac:dyDescent="0.5">
      <c r="A235" s="46"/>
      <c r="B235" s="16"/>
      <c r="C235" s="16"/>
      <c r="D235" s="16"/>
      <c r="E235" s="16"/>
      <c r="F235" s="16"/>
      <c r="G235" s="16"/>
      <c r="H235" s="16"/>
      <c r="I235" s="47"/>
      <c r="J235" s="16"/>
      <c r="K235" s="16"/>
      <c r="L235" s="16"/>
      <c r="M235" s="16"/>
      <c r="N235" s="16"/>
      <c r="O235" s="16"/>
      <c r="P235" s="16"/>
      <c r="Q235" s="16"/>
      <c r="R235" s="16"/>
      <c r="S235" s="16"/>
      <c r="T235" s="16"/>
      <c r="U235" s="16"/>
      <c r="V235" s="16"/>
      <c r="W235" s="16"/>
      <c r="X235" s="16"/>
      <c r="Y235" s="16"/>
      <c r="Z235" s="16"/>
      <c r="AA235" s="16"/>
    </row>
    <row r="236" spans="1:27" ht="15.75" customHeight="1" x14ac:dyDescent="0.5">
      <c r="A236" s="46"/>
      <c r="B236" s="16"/>
      <c r="C236" s="16"/>
      <c r="D236" s="16"/>
      <c r="E236" s="16"/>
      <c r="F236" s="16"/>
      <c r="G236" s="16"/>
      <c r="H236" s="16"/>
      <c r="I236" s="47"/>
      <c r="J236" s="16"/>
      <c r="K236" s="16"/>
      <c r="L236" s="16"/>
      <c r="M236" s="16"/>
      <c r="N236" s="16"/>
      <c r="O236" s="16"/>
      <c r="P236" s="16"/>
      <c r="Q236" s="16"/>
      <c r="R236" s="16"/>
      <c r="S236" s="16"/>
      <c r="T236" s="16"/>
      <c r="U236" s="16"/>
      <c r="V236" s="16"/>
      <c r="W236" s="16"/>
      <c r="X236" s="16"/>
      <c r="Y236" s="16"/>
      <c r="Z236" s="16"/>
      <c r="AA236" s="16"/>
    </row>
    <row r="237" spans="1:27" ht="15.75" customHeight="1" x14ac:dyDescent="0.5">
      <c r="A237" s="46"/>
      <c r="B237" s="16"/>
      <c r="C237" s="16"/>
      <c r="D237" s="16"/>
      <c r="E237" s="16"/>
      <c r="F237" s="16"/>
      <c r="G237" s="16"/>
      <c r="H237" s="16"/>
      <c r="I237" s="47"/>
      <c r="J237" s="16"/>
      <c r="K237" s="16"/>
      <c r="L237" s="16"/>
      <c r="M237" s="16"/>
      <c r="N237" s="16"/>
      <c r="O237" s="16"/>
      <c r="P237" s="16"/>
      <c r="Q237" s="16"/>
      <c r="R237" s="16"/>
      <c r="S237" s="16"/>
      <c r="T237" s="16"/>
      <c r="U237" s="16"/>
      <c r="V237" s="16"/>
      <c r="W237" s="16"/>
      <c r="X237" s="16"/>
      <c r="Y237" s="16"/>
      <c r="Z237" s="16"/>
      <c r="AA237" s="16"/>
    </row>
    <row r="238" spans="1:27" ht="15.75" customHeight="1" x14ac:dyDescent="0.5">
      <c r="A238" s="46"/>
      <c r="B238" s="16"/>
      <c r="C238" s="16"/>
      <c r="D238" s="16"/>
      <c r="E238" s="16"/>
      <c r="F238" s="16"/>
      <c r="G238" s="16"/>
      <c r="H238" s="16"/>
      <c r="I238" s="47"/>
      <c r="J238" s="16"/>
      <c r="K238" s="16"/>
      <c r="L238" s="16"/>
      <c r="M238" s="16"/>
      <c r="N238" s="16"/>
      <c r="O238" s="16"/>
      <c r="P238" s="16"/>
      <c r="Q238" s="16"/>
      <c r="R238" s="16"/>
      <c r="S238" s="16"/>
      <c r="T238" s="16"/>
      <c r="U238" s="16"/>
      <c r="V238" s="16"/>
      <c r="W238" s="16"/>
      <c r="X238" s="16"/>
      <c r="Y238" s="16"/>
      <c r="Z238" s="16"/>
      <c r="AA238" s="16"/>
    </row>
    <row r="239" spans="1:27" ht="15.75" customHeight="1" x14ac:dyDescent="0.5">
      <c r="A239" s="46"/>
      <c r="B239" s="16"/>
      <c r="C239" s="16"/>
      <c r="D239" s="16"/>
      <c r="E239" s="16"/>
      <c r="F239" s="16"/>
      <c r="G239" s="16"/>
      <c r="H239" s="16"/>
      <c r="I239" s="47"/>
      <c r="J239" s="16"/>
      <c r="K239" s="16"/>
      <c r="L239" s="16"/>
      <c r="M239" s="16"/>
      <c r="N239" s="16"/>
      <c r="O239" s="16"/>
      <c r="P239" s="16"/>
      <c r="Q239" s="16"/>
      <c r="R239" s="16"/>
      <c r="S239" s="16"/>
      <c r="T239" s="16"/>
      <c r="U239" s="16"/>
      <c r="V239" s="16"/>
      <c r="W239" s="16"/>
      <c r="X239" s="16"/>
      <c r="Y239" s="16"/>
      <c r="Z239" s="16"/>
      <c r="AA239" s="16"/>
    </row>
    <row r="240" spans="1:27" ht="15.75" customHeight="1" x14ac:dyDescent="0.5">
      <c r="A240" s="46"/>
      <c r="B240" s="16"/>
      <c r="C240" s="16"/>
      <c r="D240" s="16"/>
      <c r="E240" s="16"/>
      <c r="F240" s="16"/>
      <c r="G240" s="16"/>
      <c r="H240" s="16"/>
      <c r="I240" s="47"/>
      <c r="J240" s="16"/>
      <c r="K240" s="16"/>
      <c r="L240" s="16"/>
      <c r="M240" s="16"/>
      <c r="N240" s="16"/>
      <c r="O240" s="16"/>
      <c r="P240" s="16"/>
      <c r="Q240" s="16"/>
      <c r="R240" s="16"/>
      <c r="S240" s="16"/>
      <c r="T240" s="16"/>
      <c r="U240" s="16"/>
      <c r="V240" s="16"/>
      <c r="W240" s="16"/>
      <c r="X240" s="16"/>
      <c r="Y240" s="16"/>
      <c r="Z240" s="16"/>
      <c r="AA240" s="16"/>
    </row>
    <row r="241" spans="1:27" ht="15.75" customHeight="1" x14ac:dyDescent="0.5">
      <c r="A241" s="46"/>
      <c r="B241" s="16"/>
      <c r="C241" s="16"/>
      <c r="D241" s="16"/>
      <c r="E241" s="16"/>
      <c r="F241" s="16"/>
      <c r="G241" s="16"/>
      <c r="H241" s="16"/>
      <c r="I241" s="47"/>
      <c r="J241" s="16"/>
      <c r="K241" s="16"/>
      <c r="L241" s="16"/>
      <c r="M241" s="16"/>
      <c r="N241" s="16"/>
      <c r="O241" s="16"/>
      <c r="P241" s="16"/>
      <c r="Q241" s="16"/>
      <c r="R241" s="16"/>
      <c r="S241" s="16"/>
      <c r="T241" s="16"/>
      <c r="U241" s="16"/>
      <c r="V241" s="16"/>
      <c r="W241" s="16"/>
      <c r="X241" s="16"/>
      <c r="Y241" s="16"/>
      <c r="Z241" s="16"/>
      <c r="AA241" s="16"/>
    </row>
    <row r="242" spans="1:27" ht="15.75" customHeight="1" x14ac:dyDescent="0.5">
      <c r="A242" s="46"/>
      <c r="B242" s="16"/>
      <c r="C242" s="16"/>
      <c r="D242" s="16"/>
      <c r="E242" s="16"/>
      <c r="F242" s="16"/>
      <c r="G242" s="16"/>
      <c r="H242" s="16"/>
      <c r="I242" s="47"/>
      <c r="J242" s="16"/>
      <c r="K242" s="16"/>
      <c r="L242" s="16"/>
      <c r="M242" s="16"/>
      <c r="N242" s="16"/>
      <c r="O242" s="16"/>
      <c r="P242" s="16"/>
      <c r="Q242" s="16"/>
      <c r="R242" s="16"/>
      <c r="S242" s="16"/>
      <c r="T242" s="16"/>
      <c r="U242" s="16"/>
      <c r="V242" s="16"/>
      <c r="W242" s="16"/>
      <c r="X242" s="16"/>
      <c r="Y242" s="16"/>
      <c r="Z242" s="16"/>
      <c r="AA242" s="16"/>
    </row>
    <row r="243" spans="1:27" ht="15.75" customHeight="1" x14ac:dyDescent="0.5">
      <c r="A243" s="46"/>
      <c r="B243" s="16"/>
      <c r="C243" s="16"/>
      <c r="D243" s="16"/>
      <c r="E243" s="16"/>
      <c r="F243" s="16"/>
      <c r="G243" s="16"/>
      <c r="H243" s="16"/>
      <c r="I243" s="47"/>
      <c r="J243" s="16"/>
      <c r="K243" s="16"/>
      <c r="L243" s="16"/>
      <c r="M243" s="16"/>
      <c r="N243" s="16"/>
      <c r="O243" s="16"/>
      <c r="P243" s="16"/>
      <c r="Q243" s="16"/>
      <c r="R243" s="16"/>
      <c r="S243" s="16"/>
      <c r="T243" s="16"/>
      <c r="U243" s="16"/>
      <c r="V243" s="16"/>
      <c r="W243" s="16"/>
      <c r="X243" s="16"/>
      <c r="Y243" s="16"/>
      <c r="Z243" s="16"/>
      <c r="AA243" s="16"/>
    </row>
    <row r="244" spans="1:27" ht="15.75" customHeight="1" x14ac:dyDescent="0.5">
      <c r="A244" s="46"/>
      <c r="B244" s="16"/>
      <c r="C244" s="16"/>
      <c r="D244" s="16"/>
      <c r="E244" s="16"/>
      <c r="F244" s="16"/>
      <c r="G244" s="16"/>
      <c r="H244" s="16"/>
      <c r="I244" s="47"/>
      <c r="J244" s="16"/>
      <c r="K244" s="16"/>
      <c r="L244" s="16"/>
      <c r="M244" s="16"/>
      <c r="N244" s="16"/>
      <c r="O244" s="16"/>
      <c r="P244" s="16"/>
      <c r="Q244" s="16"/>
      <c r="R244" s="16"/>
      <c r="S244" s="16"/>
      <c r="T244" s="16"/>
      <c r="U244" s="16"/>
      <c r="V244" s="16"/>
      <c r="W244" s="16"/>
      <c r="X244" s="16"/>
      <c r="Y244" s="16"/>
      <c r="Z244" s="16"/>
      <c r="AA244" s="16"/>
    </row>
    <row r="245" spans="1:27" ht="15.75" customHeight="1" x14ac:dyDescent="0.5">
      <c r="A245" s="46"/>
      <c r="B245" s="16"/>
      <c r="C245" s="16"/>
      <c r="D245" s="16"/>
      <c r="E245" s="16"/>
      <c r="F245" s="16"/>
      <c r="G245" s="16"/>
      <c r="H245" s="16"/>
      <c r="I245" s="47"/>
      <c r="J245" s="16"/>
      <c r="K245" s="16"/>
      <c r="L245" s="16"/>
      <c r="M245" s="16"/>
      <c r="N245" s="16"/>
      <c r="O245" s="16"/>
      <c r="P245" s="16"/>
      <c r="Q245" s="16"/>
      <c r="R245" s="16"/>
      <c r="S245" s="16"/>
      <c r="T245" s="16"/>
      <c r="U245" s="16"/>
      <c r="V245" s="16"/>
      <c r="W245" s="16"/>
      <c r="X245" s="16"/>
      <c r="Y245" s="16"/>
      <c r="Z245" s="16"/>
      <c r="AA245" s="16"/>
    </row>
    <row r="246" spans="1:27" ht="15.75" customHeight="1" x14ac:dyDescent="0.5">
      <c r="A246" s="46"/>
      <c r="B246" s="16"/>
      <c r="C246" s="16"/>
      <c r="D246" s="16"/>
      <c r="E246" s="16"/>
      <c r="F246" s="16"/>
      <c r="G246" s="16"/>
      <c r="H246" s="16"/>
      <c r="I246" s="47"/>
      <c r="J246" s="16"/>
      <c r="K246" s="16"/>
      <c r="L246" s="16"/>
      <c r="M246" s="16"/>
      <c r="N246" s="16"/>
      <c r="O246" s="16"/>
      <c r="P246" s="16"/>
      <c r="Q246" s="16"/>
      <c r="R246" s="16"/>
      <c r="S246" s="16"/>
      <c r="T246" s="16"/>
      <c r="U246" s="16"/>
      <c r="V246" s="16"/>
      <c r="W246" s="16"/>
      <c r="X246" s="16"/>
      <c r="Y246" s="16"/>
      <c r="Z246" s="16"/>
      <c r="AA246" s="16"/>
    </row>
    <row r="247" spans="1:27" ht="15.75" customHeight="1" x14ac:dyDescent="0.5">
      <c r="A247" s="46"/>
      <c r="B247" s="16"/>
      <c r="C247" s="16"/>
      <c r="D247" s="16"/>
      <c r="E247" s="16"/>
      <c r="F247" s="16"/>
      <c r="G247" s="16"/>
      <c r="H247" s="16"/>
      <c r="I247" s="47"/>
      <c r="J247" s="16"/>
      <c r="K247" s="16"/>
      <c r="L247" s="16"/>
      <c r="M247" s="16"/>
      <c r="N247" s="16"/>
      <c r="O247" s="16"/>
      <c r="P247" s="16"/>
      <c r="Q247" s="16"/>
      <c r="R247" s="16"/>
      <c r="S247" s="16"/>
      <c r="T247" s="16"/>
      <c r="U247" s="16"/>
      <c r="V247" s="16"/>
      <c r="W247" s="16"/>
      <c r="X247" s="16"/>
      <c r="Y247" s="16"/>
      <c r="Z247" s="16"/>
      <c r="AA247" s="16"/>
    </row>
    <row r="248" spans="1:27" ht="15.75" customHeight="1" x14ac:dyDescent="0.5">
      <c r="A248" s="46"/>
      <c r="B248" s="16"/>
      <c r="C248" s="16"/>
      <c r="D248" s="16"/>
      <c r="E248" s="16"/>
      <c r="F248" s="16"/>
      <c r="G248" s="16"/>
      <c r="H248" s="16"/>
      <c r="I248" s="47"/>
      <c r="J248" s="16"/>
      <c r="K248" s="16"/>
      <c r="L248" s="16"/>
      <c r="M248" s="16"/>
      <c r="N248" s="16"/>
      <c r="O248" s="16"/>
      <c r="P248" s="16"/>
      <c r="Q248" s="16"/>
      <c r="R248" s="16"/>
      <c r="S248" s="16"/>
      <c r="T248" s="16"/>
      <c r="U248" s="16"/>
      <c r="V248" s="16"/>
      <c r="W248" s="16"/>
      <c r="X248" s="16"/>
      <c r="Y248" s="16"/>
      <c r="Z248" s="16"/>
      <c r="AA248" s="16"/>
    </row>
    <row r="249" spans="1:27" ht="15.75" customHeight="1" x14ac:dyDescent="0.5">
      <c r="A249" s="46"/>
      <c r="B249" s="16"/>
      <c r="C249" s="16"/>
      <c r="D249" s="16"/>
      <c r="E249" s="16"/>
      <c r="F249" s="16"/>
      <c r="G249" s="16"/>
      <c r="H249" s="16"/>
      <c r="I249" s="47"/>
      <c r="J249" s="16"/>
      <c r="K249" s="16"/>
      <c r="L249" s="16"/>
      <c r="M249" s="16"/>
      <c r="N249" s="16"/>
      <c r="O249" s="16"/>
      <c r="P249" s="16"/>
      <c r="Q249" s="16"/>
      <c r="R249" s="16"/>
      <c r="S249" s="16"/>
      <c r="T249" s="16"/>
      <c r="U249" s="16"/>
      <c r="V249" s="16"/>
      <c r="W249" s="16"/>
      <c r="X249" s="16"/>
      <c r="Y249" s="16"/>
      <c r="Z249" s="16"/>
      <c r="AA249" s="16"/>
    </row>
    <row r="250" spans="1:27" ht="15.75" customHeight="1" x14ac:dyDescent="0.5">
      <c r="A250" s="46"/>
      <c r="B250" s="16"/>
      <c r="C250" s="16"/>
      <c r="D250" s="16"/>
      <c r="E250" s="16"/>
      <c r="F250" s="16"/>
      <c r="G250" s="16"/>
      <c r="H250" s="16"/>
      <c r="I250" s="47"/>
      <c r="J250" s="16"/>
      <c r="K250" s="16"/>
      <c r="L250" s="16"/>
      <c r="M250" s="16"/>
      <c r="N250" s="16"/>
      <c r="O250" s="16"/>
      <c r="P250" s="16"/>
      <c r="Q250" s="16"/>
      <c r="R250" s="16"/>
      <c r="S250" s="16"/>
      <c r="T250" s="16"/>
      <c r="U250" s="16"/>
      <c r="V250" s="16"/>
      <c r="W250" s="16"/>
      <c r="X250" s="16"/>
      <c r="Y250" s="16"/>
      <c r="Z250" s="16"/>
      <c r="AA250" s="16"/>
    </row>
    <row r="251" spans="1:27" ht="15.75" customHeight="1" x14ac:dyDescent="0.5">
      <c r="A251" s="46"/>
      <c r="B251" s="16"/>
      <c r="C251" s="16"/>
      <c r="D251" s="16"/>
      <c r="E251" s="16"/>
      <c r="F251" s="16"/>
      <c r="G251" s="16"/>
      <c r="H251" s="16"/>
      <c r="I251" s="47"/>
      <c r="J251" s="16"/>
      <c r="K251" s="16"/>
      <c r="L251" s="16"/>
      <c r="M251" s="16"/>
      <c r="N251" s="16"/>
      <c r="O251" s="16"/>
      <c r="P251" s="16"/>
      <c r="Q251" s="16"/>
      <c r="R251" s="16"/>
      <c r="S251" s="16"/>
      <c r="T251" s="16"/>
      <c r="U251" s="16"/>
      <c r="V251" s="16"/>
      <c r="W251" s="16"/>
      <c r="X251" s="16"/>
      <c r="Y251" s="16"/>
      <c r="Z251" s="16"/>
      <c r="AA251" s="16"/>
    </row>
    <row r="252" spans="1:27" ht="15.75" customHeight="1" x14ac:dyDescent="0.5">
      <c r="A252" s="46"/>
      <c r="B252" s="16"/>
      <c r="C252" s="16"/>
      <c r="D252" s="16"/>
      <c r="E252" s="16"/>
      <c r="F252" s="16"/>
      <c r="G252" s="16"/>
      <c r="H252" s="16"/>
      <c r="I252" s="47"/>
      <c r="J252" s="16"/>
      <c r="K252" s="16"/>
      <c r="L252" s="16"/>
      <c r="M252" s="16"/>
      <c r="N252" s="16"/>
      <c r="O252" s="16"/>
      <c r="P252" s="16"/>
      <c r="Q252" s="16"/>
      <c r="R252" s="16"/>
      <c r="S252" s="16"/>
      <c r="T252" s="16"/>
      <c r="U252" s="16"/>
      <c r="V252" s="16"/>
      <c r="W252" s="16"/>
      <c r="X252" s="16"/>
      <c r="Y252" s="16"/>
      <c r="Z252" s="16"/>
      <c r="AA252" s="16"/>
    </row>
    <row r="253" spans="1:27" ht="15.75" customHeight="1" x14ac:dyDescent="0.5">
      <c r="A253" s="46"/>
      <c r="B253" s="16"/>
      <c r="C253" s="16"/>
      <c r="D253" s="16"/>
      <c r="E253" s="16"/>
      <c r="F253" s="16"/>
      <c r="G253" s="16"/>
      <c r="H253" s="16"/>
      <c r="I253" s="47"/>
      <c r="J253" s="16"/>
      <c r="K253" s="16"/>
      <c r="L253" s="16"/>
      <c r="M253" s="16"/>
      <c r="N253" s="16"/>
      <c r="O253" s="16"/>
      <c r="P253" s="16"/>
      <c r="Q253" s="16"/>
      <c r="R253" s="16"/>
      <c r="S253" s="16"/>
      <c r="T253" s="16"/>
      <c r="U253" s="16"/>
      <c r="V253" s="16"/>
      <c r="W253" s="16"/>
      <c r="X253" s="16"/>
      <c r="Y253" s="16"/>
      <c r="Z253" s="16"/>
      <c r="AA253" s="16"/>
    </row>
    <row r="254" spans="1:27" ht="15.75" customHeight="1" x14ac:dyDescent="0.5">
      <c r="A254" s="46"/>
      <c r="B254" s="16"/>
      <c r="C254" s="16"/>
      <c r="D254" s="16"/>
      <c r="E254" s="16"/>
      <c r="F254" s="16"/>
      <c r="G254" s="16"/>
      <c r="H254" s="16"/>
      <c r="I254" s="47"/>
      <c r="J254" s="16"/>
      <c r="K254" s="16"/>
      <c r="L254" s="16"/>
      <c r="M254" s="16"/>
      <c r="N254" s="16"/>
      <c r="O254" s="16"/>
      <c r="P254" s="16"/>
      <c r="Q254" s="16"/>
      <c r="R254" s="16"/>
      <c r="S254" s="16"/>
      <c r="T254" s="16"/>
      <c r="U254" s="16"/>
      <c r="V254" s="16"/>
      <c r="W254" s="16"/>
      <c r="X254" s="16"/>
      <c r="Y254" s="16"/>
      <c r="Z254" s="16"/>
      <c r="AA254" s="16"/>
    </row>
    <row r="255" spans="1:27" ht="15.75" customHeight="1" x14ac:dyDescent="0.5">
      <c r="A255" s="46"/>
      <c r="B255" s="16"/>
      <c r="C255" s="16"/>
      <c r="D255" s="16"/>
      <c r="E255" s="16"/>
      <c r="F255" s="16"/>
      <c r="G255" s="16"/>
      <c r="H255" s="16"/>
      <c r="I255" s="47"/>
      <c r="J255" s="16"/>
      <c r="K255" s="16"/>
      <c r="L255" s="16"/>
      <c r="M255" s="16"/>
      <c r="N255" s="16"/>
      <c r="O255" s="16"/>
      <c r="P255" s="16"/>
      <c r="Q255" s="16"/>
      <c r="R255" s="16"/>
      <c r="S255" s="16"/>
      <c r="T255" s="16"/>
      <c r="U255" s="16"/>
      <c r="V255" s="16"/>
      <c r="W255" s="16"/>
      <c r="X255" s="16"/>
      <c r="Y255" s="16"/>
      <c r="Z255" s="16"/>
      <c r="AA255" s="16"/>
    </row>
    <row r="256" spans="1:27" ht="15.75" customHeight="1" x14ac:dyDescent="0.5">
      <c r="A256" s="46"/>
      <c r="B256" s="16"/>
      <c r="C256" s="16"/>
      <c r="D256" s="16"/>
      <c r="E256" s="16"/>
      <c r="F256" s="16"/>
      <c r="G256" s="16"/>
      <c r="H256" s="16"/>
      <c r="I256" s="47"/>
      <c r="J256" s="16"/>
      <c r="K256" s="16"/>
      <c r="L256" s="16"/>
      <c r="M256" s="16"/>
      <c r="N256" s="16"/>
      <c r="O256" s="16"/>
      <c r="P256" s="16"/>
      <c r="Q256" s="16"/>
      <c r="R256" s="16"/>
      <c r="S256" s="16"/>
      <c r="T256" s="16"/>
      <c r="U256" s="16"/>
      <c r="V256" s="16"/>
      <c r="W256" s="16"/>
      <c r="X256" s="16"/>
      <c r="Y256" s="16"/>
      <c r="Z256" s="16"/>
      <c r="AA256" s="16"/>
    </row>
    <row r="257" spans="1:27" ht="15.75" customHeight="1" x14ac:dyDescent="0.5">
      <c r="A257" s="46"/>
      <c r="B257" s="16"/>
      <c r="C257" s="16"/>
      <c r="D257" s="16"/>
      <c r="E257" s="16"/>
      <c r="F257" s="16"/>
      <c r="G257" s="16"/>
      <c r="H257" s="16"/>
      <c r="I257" s="47"/>
      <c r="J257" s="16"/>
      <c r="K257" s="16"/>
      <c r="L257" s="16"/>
      <c r="M257" s="16"/>
      <c r="N257" s="16"/>
      <c r="O257" s="16"/>
      <c r="P257" s="16"/>
      <c r="Q257" s="16"/>
      <c r="R257" s="16"/>
      <c r="S257" s="16"/>
      <c r="T257" s="16"/>
      <c r="U257" s="16"/>
      <c r="V257" s="16"/>
      <c r="W257" s="16"/>
      <c r="X257" s="16"/>
      <c r="Y257" s="16"/>
      <c r="Z257" s="16"/>
      <c r="AA257" s="16"/>
    </row>
    <row r="258" spans="1:27" ht="15.75" customHeight="1" x14ac:dyDescent="0.5">
      <c r="A258" s="46"/>
      <c r="B258" s="16"/>
      <c r="C258" s="16"/>
      <c r="D258" s="16"/>
      <c r="E258" s="16"/>
      <c r="F258" s="16"/>
      <c r="G258" s="16"/>
      <c r="H258" s="16"/>
      <c r="I258" s="47"/>
      <c r="J258" s="16"/>
      <c r="K258" s="16"/>
      <c r="L258" s="16"/>
      <c r="M258" s="16"/>
      <c r="N258" s="16"/>
      <c r="O258" s="16"/>
      <c r="P258" s="16"/>
      <c r="Q258" s="16"/>
      <c r="R258" s="16"/>
      <c r="S258" s="16"/>
      <c r="T258" s="16"/>
      <c r="U258" s="16"/>
      <c r="V258" s="16"/>
      <c r="W258" s="16"/>
      <c r="X258" s="16"/>
      <c r="Y258" s="16"/>
      <c r="Z258" s="16"/>
      <c r="AA258" s="16"/>
    </row>
    <row r="259" spans="1:27" ht="15.75" customHeight="1" x14ac:dyDescent="0.5">
      <c r="A259" s="46"/>
      <c r="B259" s="16"/>
      <c r="C259" s="16"/>
      <c r="D259" s="16"/>
      <c r="E259" s="16"/>
      <c r="F259" s="16"/>
      <c r="G259" s="16"/>
      <c r="H259" s="16"/>
      <c r="I259" s="47"/>
      <c r="J259" s="16"/>
      <c r="K259" s="16"/>
      <c r="L259" s="16"/>
      <c r="M259" s="16"/>
      <c r="N259" s="16"/>
      <c r="O259" s="16"/>
      <c r="P259" s="16"/>
      <c r="Q259" s="16"/>
      <c r="R259" s="16"/>
      <c r="S259" s="16"/>
      <c r="T259" s="16"/>
      <c r="U259" s="16"/>
      <c r="V259" s="16"/>
      <c r="W259" s="16"/>
      <c r="X259" s="16"/>
      <c r="Y259" s="16"/>
      <c r="Z259" s="16"/>
      <c r="AA259" s="16"/>
    </row>
    <row r="260" spans="1:27" ht="15.75" customHeight="1" x14ac:dyDescent="0.5">
      <c r="A260" s="46"/>
      <c r="B260" s="16"/>
      <c r="C260" s="16"/>
      <c r="D260" s="16"/>
      <c r="E260" s="16"/>
      <c r="F260" s="16"/>
      <c r="G260" s="16"/>
      <c r="H260" s="16"/>
      <c r="I260" s="47"/>
      <c r="J260" s="16"/>
      <c r="K260" s="16"/>
      <c r="L260" s="16"/>
      <c r="M260" s="16"/>
      <c r="N260" s="16"/>
      <c r="O260" s="16"/>
      <c r="P260" s="16"/>
      <c r="Q260" s="16"/>
      <c r="R260" s="16"/>
      <c r="S260" s="16"/>
      <c r="T260" s="16"/>
      <c r="U260" s="16"/>
      <c r="V260" s="16"/>
      <c r="W260" s="16"/>
      <c r="X260" s="16"/>
      <c r="Y260" s="16"/>
      <c r="Z260" s="16"/>
      <c r="AA260" s="16"/>
    </row>
    <row r="261" spans="1:27" ht="15.75" customHeight="1" x14ac:dyDescent="0.5">
      <c r="A261" s="46"/>
      <c r="B261" s="16"/>
      <c r="C261" s="16"/>
      <c r="D261" s="16"/>
      <c r="E261" s="16"/>
      <c r="F261" s="16"/>
      <c r="G261" s="16"/>
      <c r="H261" s="16"/>
      <c r="I261" s="47"/>
      <c r="J261" s="16"/>
      <c r="K261" s="16"/>
      <c r="L261" s="16"/>
      <c r="M261" s="16"/>
      <c r="N261" s="16"/>
      <c r="O261" s="16"/>
      <c r="P261" s="16"/>
      <c r="Q261" s="16"/>
      <c r="R261" s="16"/>
      <c r="S261" s="16"/>
      <c r="T261" s="16"/>
      <c r="U261" s="16"/>
      <c r="V261" s="16"/>
      <c r="W261" s="16"/>
      <c r="X261" s="16"/>
      <c r="Y261" s="16"/>
      <c r="Z261" s="16"/>
      <c r="AA261" s="16"/>
    </row>
    <row r="262" spans="1:27" ht="15.75" customHeight="1" x14ac:dyDescent="0.5">
      <c r="A262" s="46"/>
      <c r="B262" s="16"/>
      <c r="C262" s="16"/>
      <c r="D262" s="16"/>
      <c r="E262" s="16"/>
      <c r="F262" s="16"/>
      <c r="G262" s="16"/>
      <c r="H262" s="16"/>
      <c r="I262" s="47"/>
      <c r="J262" s="16"/>
      <c r="K262" s="16"/>
      <c r="L262" s="16"/>
      <c r="M262" s="16"/>
      <c r="N262" s="16"/>
      <c r="O262" s="16"/>
      <c r="P262" s="16"/>
      <c r="Q262" s="16"/>
      <c r="R262" s="16"/>
      <c r="S262" s="16"/>
      <c r="T262" s="16"/>
      <c r="U262" s="16"/>
      <c r="V262" s="16"/>
      <c r="W262" s="16"/>
      <c r="X262" s="16"/>
      <c r="Y262" s="16"/>
      <c r="Z262" s="16"/>
      <c r="AA262" s="16"/>
    </row>
    <row r="263" spans="1:27" ht="15.75" customHeight="1" x14ac:dyDescent="0.5">
      <c r="A263" s="46"/>
      <c r="B263" s="16"/>
      <c r="C263" s="16"/>
      <c r="D263" s="16"/>
      <c r="E263" s="16"/>
      <c r="F263" s="16"/>
      <c r="G263" s="16"/>
      <c r="H263" s="16"/>
      <c r="I263" s="47"/>
      <c r="J263" s="16"/>
      <c r="K263" s="16"/>
      <c r="L263" s="16"/>
      <c r="M263" s="16"/>
      <c r="N263" s="16"/>
      <c r="O263" s="16"/>
      <c r="P263" s="16"/>
      <c r="Q263" s="16"/>
      <c r="R263" s="16"/>
      <c r="S263" s="16"/>
      <c r="T263" s="16"/>
      <c r="U263" s="16"/>
      <c r="V263" s="16"/>
      <c r="W263" s="16"/>
      <c r="X263" s="16"/>
      <c r="Y263" s="16"/>
      <c r="Z263" s="16"/>
      <c r="AA263" s="16"/>
    </row>
    <row r="264" spans="1:27" ht="15.75" customHeight="1" x14ac:dyDescent="0.5">
      <c r="A264" s="46"/>
      <c r="B264" s="16"/>
      <c r="C264" s="16"/>
      <c r="D264" s="16"/>
      <c r="E264" s="16"/>
      <c r="F264" s="16"/>
      <c r="G264" s="16"/>
      <c r="H264" s="16"/>
      <c r="I264" s="47"/>
      <c r="J264" s="16"/>
      <c r="K264" s="16"/>
      <c r="L264" s="16"/>
      <c r="M264" s="16"/>
      <c r="N264" s="16"/>
      <c r="O264" s="16"/>
      <c r="P264" s="16"/>
      <c r="Q264" s="16"/>
      <c r="R264" s="16"/>
      <c r="S264" s="16"/>
      <c r="T264" s="16"/>
      <c r="U264" s="16"/>
      <c r="V264" s="16"/>
      <c r="W264" s="16"/>
      <c r="X264" s="16"/>
      <c r="Y264" s="16"/>
      <c r="Z264" s="16"/>
      <c r="AA264" s="16"/>
    </row>
    <row r="265" spans="1:27" ht="15.75" customHeight="1" x14ac:dyDescent="0.5">
      <c r="A265" s="46"/>
      <c r="B265" s="16"/>
      <c r="C265" s="16"/>
      <c r="D265" s="16"/>
      <c r="E265" s="16"/>
      <c r="F265" s="16"/>
      <c r="G265" s="16"/>
      <c r="H265" s="16"/>
      <c r="I265" s="47"/>
      <c r="J265" s="16"/>
      <c r="K265" s="16"/>
      <c r="L265" s="16"/>
      <c r="M265" s="16"/>
      <c r="N265" s="16"/>
      <c r="O265" s="16"/>
      <c r="P265" s="16"/>
      <c r="Q265" s="16"/>
      <c r="R265" s="16"/>
      <c r="S265" s="16"/>
      <c r="T265" s="16"/>
      <c r="U265" s="16"/>
      <c r="V265" s="16"/>
      <c r="W265" s="16"/>
      <c r="X265" s="16"/>
      <c r="Y265" s="16"/>
      <c r="Z265" s="16"/>
      <c r="AA265" s="16"/>
    </row>
    <row r="266" spans="1:27" ht="15.75" customHeight="1" x14ac:dyDescent="0.5">
      <c r="A266" s="46"/>
      <c r="B266" s="16"/>
      <c r="C266" s="16"/>
      <c r="D266" s="16"/>
      <c r="E266" s="16"/>
      <c r="F266" s="16"/>
      <c r="G266" s="16"/>
      <c r="H266" s="16"/>
      <c r="I266" s="47"/>
      <c r="J266" s="16"/>
      <c r="K266" s="16"/>
      <c r="L266" s="16"/>
      <c r="M266" s="16"/>
      <c r="N266" s="16"/>
      <c r="O266" s="16"/>
      <c r="P266" s="16"/>
      <c r="Q266" s="16"/>
      <c r="R266" s="16"/>
      <c r="S266" s="16"/>
      <c r="T266" s="16"/>
      <c r="U266" s="16"/>
      <c r="V266" s="16"/>
      <c r="W266" s="16"/>
      <c r="X266" s="16"/>
      <c r="Y266" s="16"/>
      <c r="Z266" s="16"/>
      <c r="AA266" s="16"/>
    </row>
    <row r="267" spans="1:27" ht="15.75" customHeight="1" x14ac:dyDescent="0.5">
      <c r="A267" s="46"/>
      <c r="B267" s="16"/>
      <c r="C267" s="16"/>
      <c r="D267" s="16"/>
      <c r="E267" s="16"/>
      <c r="F267" s="16"/>
      <c r="G267" s="16"/>
      <c r="H267" s="16"/>
      <c r="I267" s="47"/>
      <c r="J267" s="16"/>
      <c r="K267" s="16"/>
      <c r="L267" s="16"/>
      <c r="M267" s="16"/>
      <c r="N267" s="16"/>
      <c r="O267" s="16"/>
      <c r="P267" s="16"/>
      <c r="Q267" s="16"/>
      <c r="R267" s="16"/>
      <c r="S267" s="16"/>
      <c r="T267" s="16"/>
      <c r="U267" s="16"/>
      <c r="V267" s="16"/>
      <c r="W267" s="16"/>
      <c r="X267" s="16"/>
      <c r="Y267" s="16"/>
      <c r="Z267" s="16"/>
      <c r="AA267" s="16"/>
    </row>
    <row r="268" spans="1:27" ht="15.75" customHeight="1" x14ac:dyDescent="0.5">
      <c r="A268" s="4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row>
    <row r="269" spans="1:27" ht="15.75" customHeight="1" x14ac:dyDescent="0.5">
      <c r="A269" s="4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row>
    <row r="270" spans="1:27" ht="15.75" customHeight="1" x14ac:dyDescent="0.5">
      <c r="A270" s="4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row>
    <row r="271" spans="1:27" ht="15.75" customHeight="1" x14ac:dyDescent="0.5">
      <c r="A271" s="4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row>
    <row r="272" spans="1:27" ht="15.75" customHeight="1" x14ac:dyDescent="0.5">
      <c r="A272" s="4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row>
    <row r="273" spans="1:27" ht="15.75" customHeight="1" x14ac:dyDescent="0.5">
      <c r="A273" s="4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row>
    <row r="274" spans="1:27" ht="15.75" customHeight="1" x14ac:dyDescent="0.5">
      <c r="A274" s="4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row>
    <row r="275" spans="1:27" ht="15.75" customHeight="1" x14ac:dyDescent="0.5">
      <c r="A275" s="4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row>
    <row r="276" spans="1:27" ht="15.75" customHeight="1" x14ac:dyDescent="0.5">
      <c r="A276" s="4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row>
    <row r="277" spans="1:27" ht="15.75" customHeight="1" x14ac:dyDescent="0.5">
      <c r="A277" s="4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row>
    <row r="278" spans="1:27" ht="15.75" customHeight="1" x14ac:dyDescent="0.5">
      <c r="A278" s="4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row>
    <row r="279" spans="1:27" ht="15.75" customHeight="1" x14ac:dyDescent="0.5">
      <c r="A279" s="4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row>
    <row r="280" spans="1:27" ht="15.75" customHeight="1" x14ac:dyDescent="0.5">
      <c r="A280" s="4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row>
    <row r="281" spans="1:27" ht="15.75" customHeight="1" x14ac:dyDescent="0.5">
      <c r="A281" s="4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row>
    <row r="282" spans="1:27" ht="15.75" customHeight="1" x14ac:dyDescent="0.5">
      <c r="A282" s="4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row>
    <row r="283" spans="1:27" ht="15.75" customHeight="1" x14ac:dyDescent="0.5">
      <c r="A283" s="4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row>
    <row r="284" spans="1:27" ht="15.75" customHeight="1" x14ac:dyDescent="0.5">
      <c r="A284" s="4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row>
    <row r="285" spans="1:27" ht="15.75" customHeight="1" x14ac:dyDescent="0.5">
      <c r="A285" s="4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row>
    <row r="286" spans="1:27" ht="15.75" customHeight="1" x14ac:dyDescent="0.5">
      <c r="A286" s="4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row>
    <row r="287" spans="1:27" ht="15.75" customHeight="1" x14ac:dyDescent="0.5">
      <c r="A287" s="4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row>
    <row r="288" spans="1:27" ht="15.75" customHeight="1" x14ac:dyDescent="0.5">
      <c r="A288" s="4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row>
    <row r="289" spans="1:27" ht="15.75" customHeight="1" x14ac:dyDescent="0.5">
      <c r="A289" s="4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row>
    <row r="290" spans="1:27" ht="15.75" customHeight="1" x14ac:dyDescent="0.5">
      <c r="A290" s="4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row>
    <row r="291" spans="1:27" ht="15.75" customHeight="1" x14ac:dyDescent="0.5">
      <c r="A291" s="4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row>
    <row r="292" spans="1:27" ht="15.75" customHeight="1" x14ac:dyDescent="0.5">
      <c r="A292" s="4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row>
    <row r="293" spans="1:27" ht="15.75" customHeight="1" x14ac:dyDescent="0.5">
      <c r="A293" s="4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row>
    <row r="294" spans="1:27" ht="15.75" customHeight="1" x14ac:dyDescent="0.5">
      <c r="A294" s="4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row>
    <row r="295" spans="1:27" ht="15.75" customHeight="1" x14ac:dyDescent="0.5">
      <c r="A295" s="4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row>
    <row r="296" spans="1:27" ht="15.75" customHeight="1" x14ac:dyDescent="0.5">
      <c r="A296" s="4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row>
    <row r="297" spans="1:27" ht="15.75" customHeight="1" x14ac:dyDescent="0.5">
      <c r="A297" s="4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row>
    <row r="298" spans="1:27" ht="15.75" customHeight="1" x14ac:dyDescent="0.5">
      <c r="A298" s="4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row>
    <row r="299" spans="1:27" ht="15.75" customHeight="1" x14ac:dyDescent="0.5">
      <c r="A299" s="4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row>
    <row r="300" spans="1:27" ht="15.75" customHeight="1" x14ac:dyDescent="0.5">
      <c r="A300" s="4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row>
    <row r="301" spans="1:27" ht="15.75" customHeight="1" x14ac:dyDescent="0.5">
      <c r="A301" s="4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row>
    <row r="302" spans="1:27" ht="15.75" customHeight="1" x14ac:dyDescent="0.5">
      <c r="A302" s="4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row>
    <row r="303" spans="1:27" ht="15.75" customHeight="1" x14ac:dyDescent="0.5">
      <c r="A303" s="4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row>
    <row r="304" spans="1:27" ht="15.75" customHeight="1" x14ac:dyDescent="0.5">
      <c r="A304" s="4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row>
    <row r="305" spans="1:27" ht="15.75" customHeight="1" x14ac:dyDescent="0.5">
      <c r="A305" s="4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row>
    <row r="306" spans="1:27" ht="15.75" customHeight="1" x14ac:dyDescent="0.5">
      <c r="A306" s="4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row>
    <row r="307" spans="1:27" ht="15.75" customHeight="1" x14ac:dyDescent="0.5">
      <c r="A307" s="4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row>
    <row r="308" spans="1:27" ht="15.75" customHeight="1" x14ac:dyDescent="0.5">
      <c r="A308" s="4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row>
    <row r="309" spans="1:27" ht="15.75" customHeight="1" x14ac:dyDescent="0.5">
      <c r="A309" s="4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row>
    <row r="310" spans="1:27" ht="15.75" customHeight="1" x14ac:dyDescent="0.5">
      <c r="A310" s="4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row>
    <row r="311" spans="1:27" ht="15.75" customHeight="1" x14ac:dyDescent="0.5">
      <c r="A311" s="4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row>
    <row r="312" spans="1:27" ht="15.75" customHeight="1" x14ac:dyDescent="0.5">
      <c r="A312" s="4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row>
    <row r="313" spans="1:27" ht="15.75" customHeight="1" x14ac:dyDescent="0.5">
      <c r="A313" s="4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row>
    <row r="314" spans="1:27" ht="15.75" customHeight="1" x14ac:dyDescent="0.5">
      <c r="A314" s="4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row>
    <row r="315" spans="1:27" ht="15.75" customHeight="1" x14ac:dyDescent="0.5">
      <c r="A315" s="4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row>
    <row r="316" spans="1:27" ht="15.75" customHeight="1" x14ac:dyDescent="0.5">
      <c r="A316" s="4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row>
    <row r="317" spans="1:27" ht="15.75" customHeight="1" x14ac:dyDescent="0.5">
      <c r="A317" s="4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row>
    <row r="318" spans="1:27" ht="15.75" customHeight="1" x14ac:dyDescent="0.5">
      <c r="A318" s="4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row>
    <row r="319" spans="1:27" ht="15.75" customHeight="1" x14ac:dyDescent="0.5">
      <c r="A319" s="4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row>
    <row r="320" spans="1:27" ht="15.75" customHeight="1" x14ac:dyDescent="0.5">
      <c r="A320" s="4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row>
    <row r="321" spans="1:27" ht="15.75" customHeight="1" x14ac:dyDescent="0.5">
      <c r="A321" s="4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row>
    <row r="322" spans="1:27" ht="15.75" customHeight="1" x14ac:dyDescent="0.5">
      <c r="A322" s="4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row>
    <row r="323" spans="1:27" ht="15.75" customHeight="1" x14ac:dyDescent="0.5">
      <c r="A323" s="4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row>
    <row r="324" spans="1:27" ht="15.75" customHeight="1" x14ac:dyDescent="0.5">
      <c r="A324" s="4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row>
    <row r="325" spans="1:27" ht="15.75" customHeight="1" x14ac:dyDescent="0.5">
      <c r="A325" s="4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row>
    <row r="326" spans="1:27" ht="15.75" customHeight="1" x14ac:dyDescent="0.5">
      <c r="A326" s="4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row>
    <row r="327" spans="1:27" ht="15.75" customHeight="1" x14ac:dyDescent="0.5">
      <c r="A327" s="4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row>
    <row r="328" spans="1:27" ht="15.75" customHeight="1" x14ac:dyDescent="0.5">
      <c r="A328" s="4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row>
    <row r="329" spans="1:27" ht="15.75" customHeight="1" x14ac:dyDescent="0.5">
      <c r="A329" s="4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row>
    <row r="330" spans="1:27" ht="15.75" customHeight="1" x14ac:dyDescent="0.5">
      <c r="A330" s="4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row>
    <row r="331" spans="1:27" ht="15.75" customHeight="1" x14ac:dyDescent="0.5">
      <c r="A331" s="4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row>
    <row r="332" spans="1:27" ht="15.75" customHeight="1" x14ac:dyDescent="0.5">
      <c r="A332" s="4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row>
    <row r="333" spans="1:27" ht="15.75" customHeight="1" x14ac:dyDescent="0.5">
      <c r="A333" s="4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row>
    <row r="334" spans="1:27" ht="15.75" customHeight="1" x14ac:dyDescent="0.5">
      <c r="A334" s="4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row>
    <row r="335" spans="1:27" ht="15.75" customHeight="1" x14ac:dyDescent="0.5">
      <c r="A335" s="4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row>
    <row r="336" spans="1:27" ht="15.75" customHeight="1" x14ac:dyDescent="0.5">
      <c r="A336" s="4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row>
    <row r="337" spans="1:27" ht="15.75" customHeight="1" x14ac:dyDescent="0.5">
      <c r="A337" s="4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row>
    <row r="338" spans="1:27" ht="15.75" customHeight="1" x14ac:dyDescent="0.5">
      <c r="A338" s="4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row>
    <row r="339" spans="1:27" ht="15.75" customHeight="1" x14ac:dyDescent="0.5">
      <c r="A339" s="4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row>
    <row r="340" spans="1:27" ht="15.75" customHeight="1" x14ac:dyDescent="0.5">
      <c r="A340" s="4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row>
    <row r="341" spans="1:27" ht="15.75" customHeight="1" x14ac:dyDescent="0.5">
      <c r="A341" s="4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row>
    <row r="342" spans="1:27" ht="15.75" customHeight="1" x14ac:dyDescent="0.5">
      <c r="A342" s="4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row>
    <row r="343" spans="1:27" ht="15.75" customHeight="1" x14ac:dyDescent="0.5">
      <c r="A343" s="4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row>
    <row r="344" spans="1:27" ht="15.75" customHeight="1" x14ac:dyDescent="0.5">
      <c r="A344" s="4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row>
    <row r="345" spans="1:27" ht="15.75" customHeight="1" x14ac:dyDescent="0.5">
      <c r="A345" s="4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row>
    <row r="346" spans="1:27" ht="15.75" customHeight="1" x14ac:dyDescent="0.5">
      <c r="A346" s="4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row>
    <row r="347" spans="1:27" ht="15.75" customHeight="1" x14ac:dyDescent="0.5">
      <c r="A347" s="4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row>
    <row r="348" spans="1:27" ht="15.75" customHeight="1" x14ac:dyDescent="0.5">
      <c r="A348" s="4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row>
    <row r="349" spans="1:27" ht="15.75" customHeight="1" x14ac:dyDescent="0.5">
      <c r="A349" s="4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row>
    <row r="350" spans="1:27" ht="15.75" customHeight="1" x14ac:dyDescent="0.5">
      <c r="A350" s="4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row>
    <row r="351" spans="1:27" ht="15.75" customHeight="1" x14ac:dyDescent="0.5">
      <c r="A351" s="4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row>
    <row r="352" spans="1:27" ht="15.75" customHeight="1" x14ac:dyDescent="0.5">
      <c r="A352" s="4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row>
    <row r="353" spans="1:27" ht="15.75" customHeight="1" x14ac:dyDescent="0.5">
      <c r="A353" s="4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row>
    <row r="354" spans="1:27" ht="15.75" customHeight="1" x14ac:dyDescent="0.5">
      <c r="A354" s="4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row>
    <row r="355" spans="1:27" ht="15.75" customHeight="1" x14ac:dyDescent="0.5">
      <c r="A355" s="4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row>
    <row r="356" spans="1:27" ht="15.75" customHeight="1" x14ac:dyDescent="0.5">
      <c r="A356" s="4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row>
    <row r="357" spans="1:27" ht="15.75" customHeight="1" x14ac:dyDescent="0.5">
      <c r="A357" s="4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row>
    <row r="358" spans="1:27" ht="15.75" customHeight="1" x14ac:dyDescent="0.5">
      <c r="A358" s="4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row>
    <row r="359" spans="1:27" ht="15.75" customHeight="1" x14ac:dyDescent="0.5">
      <c r="A359" s="4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row>
    <row r="360" spans="1:27" ht="15.75" customHeight="1" x14ac:dyDescent="0.5">
      <c r="A360" s="4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row>
    <row r="361" spans="1:27" ht="15.75" customHeight="1" x14ac:dyDescent="0.5">
      <c r="A361" s="4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row>
    <row r="362" spans="1:27" ht="15.75" customHeight="1" x14ac:dyDescent="0.5">
      <c r="A362" s="4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row>
    <row r="363" spans="1:27" ht="15.75" customHeight="1" x14ac:dyDescent="0.5">
      <c r="A363" s="4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row>
    <row r="364" spans="1:27" ht="15.75" customHeight="1" x14ac:dyDescent="0.5">
      <c r="A364" s="4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row>
    <row r="365" spans="1:27" ht="15.75" customHeight="1" x14ac:dyDescent="0.5">
      <c r="A365" s="4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row>
    <row r="366" spans="1:27" ht="15.75" customHeight="1" x14ac:dyDescent="0.5">
      <c r="A366" s="4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row>
    <row r="367" spans="1:27" ht="15.75" customHeight="1" x14ac:dyDescent="0.5">
      <c r="A367" s="4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row>
    <row r="368" spans="1:27" ht="15.75" customHeight="1" x14ac:dyDescent="0.5">
      <c r="A368" s="4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row>
    <row r="369" spans="1:27" ht="15.75" customHeight="1" x14ac:dyDescent="0.5">
      <c r="A369" s="4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row>
    <row r="370" spans="1:27" ht="15.75" customHeight="1" x14ac:dyDescent="0.5">
      <c r="A370" s="4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row>
    <row r="371" spans="1:27" ht="15.75" customHeight="1" x14ac:dyDescent="0.5">
      <c r="A371" s="4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row>
    <row r="372" spans="1:27" ht="15.75" customHeight="1" x14ac:dyDescent="0.5">
      <c r="A372" s="4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row>
    <row r="373" spans="1:27" ht="15.75" customHeight="1" x14ac:dyDescent="0.5">
      <c r="A373" s="4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row>
    <row r="374" spans="1:27" ht="15.75" customHeight="1" x14ac:dyDescent="0.5">
      <c r="A374" s="4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row>
    <row r="375" spans="1:27" ht="15.75" customHeight="1" x14ac:dyDescent="0.5">
      <c r="A375" s="4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row>
    <row r="376" spans="1:27" ht="15.75" customHeight="1" x14ac:dyDescent="0.5">
      <c r="A376" s="4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row>
    <row r="377" spans="1:27" ht="15.75" customHeight="1" x14ac:dyDescent="0.5">
      <c r="A377" s="4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row>
    <row r="378" spans="1:27" ht="15.75" customHeight="1" x14ac:dyDescent="0.5">
      <c r="A378" s="4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row>
    <row r="379" spans="1:27" ht="15.75" customHeight="1" x14ac:dyDescent="0.5">
      <c r="A379" s="4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row>
    <row r="380" spans="1:27" ht="15.75" customHeight="1" x14ac:dyDescent="0.5">
      <c r="A380" s="4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row>
    <row r="381" spans="1:27" ht="15.75" customHeight="1" x14ac:dyDescent="0.5">
      <c r="A381" s="4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row>
    <row r="382" spans="1:27" ht="15.75" customHeight="1" x14ac:dyDescent="0.5">
      <c r="A382" s="4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row>
    <row r="383" spans="1:27" ht="15.75" customHeight="1" x14ac:dyDescent="0.5">
      <c r="A383" s="4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row>
    <row r="384" spans="1:27" ht="15.75" customHeight="1" x14ac:dyDescent="0.5">
      <c r="A384" s="4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row>
    <row r="385" spans="1:27" ht="15.75" customHeight="1" x14ac:dyDescent="0.5">
      <c r="A385" s="4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row>
    <row r="386" spans="1:27" ht="15.75" customHeight="1" x14ac:dyDescent="0.5">
      <c r="A386" s="4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row>
    <row r="387" spans="1:27" ht="15.75" customHeight="1" x14ac:dyDescent="0.5">
      <c r="A387" s="4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row>
    <row r="388" spans="1:27" ht="15.75" customHeight="1" x14ac:dyDescent="0.5">
      <c r="A388" s="4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row>
    <row r="389" spans="1:27" ht="15.75" customHeight="1" x14ac:dyDescent="0.5">
      <c r="A389" s="4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row>
    <row r="390" spans="1:27" ht="15.75" customHeight="1" x14ac:dyDescent="0.5">
      <c r="A390" s="4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row>
    <row r="391" spans="1:27" ht="15.75" customHeight="1" x14ac:dyDescent="0.5">
      <c r="A391" s="4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row>
    <row r="392" spans="1:27" ht="15.75" customHeight="1" x14ac:dyDescent="0.5">
      <c r="A392" s="4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row>
    <row r="393" spans="1:27" ht="15.75" customHeight="1" x14ac:dyDescent="0.5">
      <c r="A393" s="4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row>
    <row r="394" spans="1:27" ht="15.75" customHeight="1" x14ac:dyDescent="0.5">
      <c r="A394" s="4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row>
    <row r="395" spans="1:27" ht="15.75" customHeight="1" x14ac:dyDescent="0.5">
      <c r="A395" s="4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row>
    <row r="396" spans="1:27" ht="15.75" customHeight="1" x14ac:dyDescent="0.5">
      <c r="A396" s="4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row>
    <row r="397" spans="1:27" ht="15.75" customHeight="1" x14ac:dyDescent="0.5">
      <c r="A397" s="4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row>
    <row r="398" spans="1:27" ht="15.75" customHeight="1" x14ac:dyDescent="0.5">
      <c r="A398" s="4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row>
    <row r="399" spans="1:27" ht="15.75" customHeight="1" x14ac:dyDescent="0.5">
      <c r="A399" s="4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row>
    <row r="400" spans="1:27" ht="15.75" customHeight="1" x14ac:dyDescent="0.5">
      <c r="A400" s="4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row>
    <row r="401" spans="1:27" ht="15.75" customHeight="1" x14ac:dyDescent="0.5">
      <c r="A401" s="4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row>
    <row r="402" spans="1:27" ht="15.75" customHeight="1" x14ac:dyDescent="0.5">
      <c r="A402" s="4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row>
    <row r="403" spans="1:27" ht="15.75" customHeight="1" x14ac:dyDescent="0.5">
      <c r="A403" s="4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row>
    <row r="404" spans="1:27" ht="15.75" customHeight="1" x14ac:dyDescent="0.5">
      <c r="A404" s="4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row>
    <row r="405" spans="1:27" ht="15.75" customHeight="1" x14ac:dyDescent="0.5">
      <c r="A405" s="4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row>
    <row r="406" spans="1:27" ht="15.75" customHeight="1" x14ac:dyDescent="0.5">
      <c r="A406" s="4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row>
    <row r="407" spans="1:27" ht="15.75" customHeight="1" x14ac:dyDescent="0.5">
      <c r="A407" s="4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row>
    <row r="408" spans="1:27" ht="15.75" customHeight="1" x14ac:dyDescent="0.5">
      <c r="A408" s="4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row>
    <row r="409" spans="1:27" ht="15.75" customHeight="1" x14ac:dyDescent="0.5">
      <c r="A409" s="4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row>
    <row r="410" spans="1:27" ht="15.75" customHeight="1" x14ac:dyDescent="0.5">
      <c r="A410" s="4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row>
    <row r="411" spans="1:27" ht="15.75" customHeight="1" x14ac:dyDescent="0.5">
      <c r="A411" s="4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row>
    <row r="412" spans="1:27" ht="15.75" customHeight="1" x14ac:dyDescent="0.5">
      <c r="A412" s="4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row>
    <row r="413" spans="1:27" ht="15.75" customHeight="1" x14ac:dyDescent="0.5">
      <c r="A413" s="4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row>
    <row r="414" spans="1:27" ht="15.75" customHeight="1" x14ac:dyDescent="0.5">
      <c r="A414" s="4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row>
    <row r="415" spans="1:27" ht="15.75" customHeight="1" x14ac:dyDescent="0.5">
      <c r="A415" s="4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row>
    <row r="416" spans="1:27" ht="15.75" customHeight="1" x14ac:dyDescent="0.5">
      <c r="A416" s="4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row>
    <row r="417" spans="1:27" ht="15.75" customHeight="1" x14ac:dyDescent="0.5">
      <c r="A417" s="4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row>
    <row r="418" spans="1:27" ht="15.75" customHeight="1" x14ac:dyDescent="0.5">
      <c r="A418" s="4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row>
    <row r="419" spans="1:27" ht="15.75" customHeight="1" x14ac:dyDescent="0.5">
      <c r="A419" s="4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row>
    <row r="420" spans="1:27" ht="15.75" customHeight="1" x14ac:dyDescent="0.5">
      <c r="A420" s="4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row>
    <row r="421" spans="1:27" ht="15.75" customHeight="1" x14ac:dyDescent="0.5">
      <c r="A421" s="4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row>
    <row r="422" spans="1:27" ht="15.75" customHeight="1" x14ac:dyDescent="0.5">
      <c r="A422" s="4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row>
    <row r="423" spans="1:27" ht="15.75" customHeight="1" x14ac:dyDescent="0.5">
      <c r="A423" s="4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row>
    <row r="424" spans="1:27" ht="15.75" customHeight="1" x14ac:dyDescent="0.5">
      <c r="A424" s="4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row>
    <row r="425" spans="1:27" ht="15.75" customHeight="1" x14ac:dyDescent="0.5">
      <c r="A425" s="4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row>
    <row r="426" spans="1:27" ht="15.75" customHeight="1" x14ac:dyDescent="0.5">
      <c r="A426" s="4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row>
    <row r="427" spans="1:27" ht="15.75" customHeight="1" x14ac:dyDescent="0.5">
      <c r="A427" s="4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row>
    <row r="428" spans="1:27" ht="15.75" customHeight="1" x14ac:dyDescent="0.5">
      <c r="A428" s="4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row>
    <row r="429" spans="1:27" ht="15.75" customHeight="1" x14ac:dyDescent="0.5">
      <c r="A429" s="4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row>
    <row r="430" spans="1:27" ht="15.75" customHeight="1" x14ac:dyDescent="0.5">
      <c r="A430" s="4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row>
    <row r="431" spans="1:27" ht="15.75" customHeight="1" x14ac:dyDescent="0.5">
      <c r="A431" s="4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row>
    <row r="432" spans="1:27" ht="15.75" customHeight="1" x14ac:dyDescent="0.5">
      <c r="A432" s="4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row>
    <row r="433" spans="1:27" ht="15.75" customHeight="1" x14ac:dyDescent="0.5">
      <c r="A433" s="4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row>
    <row r="434" spans="1:27" ht="15.75" customHeight="1" x14ac:dyDescent="0.5">
      <c r="A434" s="4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row>
    <row r="435" spans="1:27" ht="15.75" customHeight="1" x14ac:dyDescent="0.5">
      <c r="A435" s="4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row>
    <row r="436" spans="1:27" ht="15.75" customHeight="1" x14ac:dyDescent="0.5">
      <c r="A436" s="4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row>
    <row r="437" spans="1:27" ht="15.75" customHeight="1" x14ac:dyDescent="0.5">
      <c r="A437" s="4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row>
    <row r="438" spans="1:27" ht="15.75" customHeight="1" x14ac:dyDescent="0.5">
      <c r="A438" s="4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row>
    <row r="439" spans="1:27" ht="15.75" customHeight="1" x14ac:dyDescent="0.5">
      <c r="A439" s="4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row>
    <row r="440" spans="1:27" ht="15.75" customHeight="1" x14ac:dyDescent="0.5">
      <c r="A440" s="4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row>
    <row r="441" spans="1:27" ht="15.75" customHeight="1" x14ac:dyDescent="0.5">
      <c r="A441" s="4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row>
    <row r="442" spans="1:27" ht="15.75" customHeight="1" x14ac:dyDescent="0.5">
      <c r="A442" s="4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row>
    <row r="443" spans="1:27" ht="15.75" customHeight="1" x14ac:dyDescent="0.5">
      <c r="A443" s="4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row>
    <row r="444" spans="1:27" ht="15.75" customHeight="1" x14ac:dyDescent="0.5">
      <c r="A444" s="4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row>
    <row r="445" spans="1:27" ht="15.75" customHeight="1" x14ac:dyDescent="0.5">
      <c r="A445" s="4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row>
    <row r="446" spans="1:27" ht="15.75" customHeight="1" x14ac:dyDescent="0.5">
      <c r="A446" s="4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row>
    <row r="447" spans="1:27" ht="15.75" customHeight="1" x14ac:dyDescent="0.5">
      <c r="A447" s="4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row>
    <row r="448" spans="1:27" ht="15.75" customHeight="1" x14ac:dyDescent="0.5">
      <c r="A448" s="4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row>
    <row r="449" spans="1:27" ht="15.75" customHeight="1" x14ac:dyDescent="0.5">
      <c r="A449" s="4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row>
    <row r="450" spans="1:27" ht="15.75" customHeight="1" x14ac:dyDescent="0.5">
      <c r="A450" s="4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row>
    <row r="451" spans="1:27" ht="15.75" customHeight="1" x14ac:dyDescent="0.5">
      <c r="A451" s="4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row>
    <row r="452" spans="1:27" ht="15.75" customHeight="1" x14ac:dyDescent="0.5">
      <c r="A452" s="4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row>
    <row r="453" spans="1:27" ht="15.75" customHeight="1" x14ac:dyDescent="0.5">
      <c r="A453" s="4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row>
    <row r="454" spans="1:27" ht="15.75" customHeight="1" x14ac:dyDescent="0.5">
      <c r="A454" s="4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row>
    <row r="455" spans="1:27" ht="15.75" customHeight="1" x14ac:dyDescent="0.5">
      <c r="A455" s="4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row>
    <row r="456" spans="1:27" ht="15.75" customHeight="1" x14ac:dyDescent="0.5">
      <c r="A456" s="4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row>
    <row r="457" spans="1:27" ht="15.75" customHeight="1" x14ac:dyDescent="0.5">
      <c r="A457" s="4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row>
    <row r="458" spans="1:27" ht="15.75" customHeight="1" x14ac:dyDescent="0.5">
      <c r="A458" s="4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row>
    <row r="459" spans="1:27" ht="15.75" customHeight="1" x14ac:dyDescent="0.5">
      <c r="A459" s="4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row>
    <row r="460" spans="1:27" ht="15.75" customHeight="1" x14ac:dyDescent="0.5">
      <c r="A460" s="4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row>
    <row r="461" spans="1:27" ht="15.75" customHeight="1" x14ac:dyDescent="0.5">
      <c r="A461" s="4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row>
    <row r="462" spans="1:27" ht="15.75" customHeight="1" x14ac:dyDescent="0.5">
      <c r="A462" s="4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row>
    <row r="463" spans="1:27" ht="15.75" customHeight="1" x14ac:dyDescent="0.5">
      <c r="A463" s="4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row>
    <row r="464" spans="1:27" ht="15.75" customHeight="1" x14ac:dyDescent="0.5">
      <c r="A464" s="4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row>
    <row r="465" spans="1:27" ht="15.75" customHeight="1" x14ac:dyDescent="0.5">
      <c r="A465" s="4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row>
    <row r="466" spans="1:27" ht="15.75" customHeight="1" x14ac:dyDescent="0.5">
      <c r="A466" s="4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row>
    <row r="467" spans="1:27" ht="15.75" customHeight="1" x14ac:dyDescent="0.5">
      <c r="A467" s="4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row>
    <row r="468" spans="1:27" ht="15.75" customHeight="1" x14ac:dyDescent="0.5">
      <c r="A468" s="4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row>
    <row r="469" spans="1:27" ht="15.75" customHeight="1" x14ac:dyDescent="0.5">
      <c r="A469" s="4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row>
    <row r="470" spans="1:27" ht="15.75" customHeight="1" x14ac:dyDescent="0.5">
      <c r="A470" s="4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row>
    <row r="471" spans="1:27" ht="15.75" customHeight="1" x14ac:dyDescent="0.5">
      <c r="A471" s="4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row>
    <row r="472" spans="1:27" ht="15.75" customHeight="1" x14ac:dyDescent="0.5">
      <c r="A472" s="4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row>
    <row r="473" spans="1:27" ht="15.75" customHeight="1" x14ac:dyDescent="0.5">
      <c r="A473" s="4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row>
    <row r="474" spans="1:27" ht="15.75" customHeight="1" x14ac:dyDescent="0.5">
      <c r="A474" s="4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row>
    <row r="475" spans="1:27" ht="15.75" customHeight="1" x14ac:dyDescent="0.5">
      <c r="A475" s="4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row>
    <row r="476" spans="1:27" ht="15.75" customHeight="1" x14ac:dyDescent="0.5">
      <c r="A476" s="4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row>
    <row r="477" spans="1:27" ht="15.75" customHeight="1" x14ac:dyDescent="0.5">
      <c r="A477" s="4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row>
    <row r="478" spans="1:27" ht="15.75" customHeight="1" x14ac:dyDescent="0.5">
      <c r="A478" s="4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row>
    <row r="479" spans="1:27" ht="15.75" customHeight="1" x14ac:dyDescent="0.5">
      <c r="A479" s="4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row>
    <row r="480" spans="1:27" ht="15.75" customHeight="1" x14ac:dyDescent="0.5">
      <c r="A480" s="4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row>
    <row r="481" spans="1:27" ht="15.75" customHeight="1" x14ac:dyDescent="0.5">
      <c r="A481" s="4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row>
    <row r="482" spans="1:27" ht="15.75" customHeight="1" x14ac:dyDescent="0.5">
      <c r="A482" s="4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row>
    <row r="483" spans="1:27" ht="15.75" customHeight="1" x14ac:dyDescent="0.5">
      <c r="A483" s="4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row>
    <row r="484" spans="1:27" ht="15.75" customHeight="1" x14ac:dyDescent="0.5">
      <c r="A484" s="4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row>
    <row r="485" spans="1:27" ht="15.75" customHeight="1" x14ac:dyDescent="0.5">
      <c r="A485" s="4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row>
    <row r="486" spans="1:27" ht="15.75" customHeight="1" x14ac:dyDescent="0.5">
      <c r="A486" s="4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row>
    <row r="487" spans="1:27" ht="15.75" customHeight="1" x14ac:dyDescent="0.5">
      <c r="A487" s="4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row>
    <row r="488" spans="1:27" ht="15.75" customHeight="1" x14ac:dyDescent="0.5">
      <c r="A488" s="4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row>
    <row r="489" spans="1:27" ht="15.75" customHeight="1" x14ac:dyDescent="0.5">
      <c r="A489" s="4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row>
    <row r="490" spans="1:27" ht="15.75" customHeight="1" x14ac:dyDescent="0.5">
      <c r="A490" s="4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row>
    <row r="491" spans="1:27" ht="15.75" customHeight="1" x14ac:dyDescent="0.5">
      <c r="A491" s="4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row>
    <row r="492" spans="1:27" ht="15.75" customHeight="1" x14ac:dyDescent="0.5">
      <c r="A492" s="4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row>
    <row r="493" spans="1:27" ht="15.75" customHeight="1" x14ac:dyDescent="0.5">
      <c r="A493" s="4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row>
    <row r="494" spans="1:27" ht="15.75" customHeight="1" x14ac:dyDescent="0.5">
      <c r="A494" s="4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row>
    <row r="495" spans="1:27" ht="15.75" customHeight="1" x14ac:dyDescent="0.5">
      <c r="A495" s="4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row>
    <row r="496" spans="1:27" ht="15.75" customHeight="1" x14ac:dyDescent="0.5">
      <c r="A496" s="4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row>
    <row r="497" spans="1:27" ht="15.75" customHeight="1" x14ac:dyDescent="0.5">
      <c r="A497" s="4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row>
    <row r="498" spans="1:27" ht="15.75" customHeight="1" x14ac:dyDescent="0.5">
      <c r="A498" s="4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row>
    <row r="499" spans="1:27" ht="15.75" customHeight="1" x14ac:dyDescent="0.5">
      <c r="A499" s="4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row>
    <row r="500" spans="1:27" ht="15.75" customHeight="1" x14ac:dyDescent="0.5">
      <c r="A500" s="4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row>
    <row r="501" spans="1:27" ht="15.75" customHeight="1" x14ac:dyDescent="0.5">
      <c r="A501" s="4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row>
    <row r="502" spans="1:27" ht="15.75" customHeight="1" x14ac:dyDescent="0.5">
      <c r="A502" s="4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row>
    <row r="503" spans="1:27" ht="15.75" customHeight="1" x14ac:dyDescent="0.5">
      <c r="A503" s="4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row>
    <row r="504" spans="1:27" ht="15.75" customHeight="1" x14ac:dyDescent="0.5">
      <c r="A504" s="4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row>
    <row r="505" spans="1:27" ht="15.75" customHeight="1" x14ac:dyDescent="0.5">
      <c r="A505" s="4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row>
    <row r="506" spans="1:27" ht="15.75" customHeight="1" x14ac:dyDescent="0.5">
      <c r="A506" s="4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row>
    <row r="507" spans="1:27" ht="15.75" customHeight="1" x14ac:dyDescent="0.5">
      <c r="A507" s="4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row>
    <row r="508" spans="1:27" ht="15.75" customHeight="1" x14ac:dyDescent="0.5">
      <c r="A508" s="4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row>
    <row r="509" spans="1:27" ht="15.75" customHeight="1" x14ac:dyDescent="0.5">
      <c r="A509" s="4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row>
    <row r="510" spans="1:27" ht="15.75" customHeight="1" x14ac:dyDescent="0.5">
      <c r="A510" s="4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row>
    <row r="511" spans="1:27" ht="15.75" customHeight="1" x14ac:dyDescent="0.5">
      <c r="A511" s="4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row>
    <row r="512" spans="1:27" ht="15.75" customHeight="1" x14ac:dyDescent="0.5">
      <c r="A512" s="4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row>
    <row r="513" spans="1:27" ht="15.75" customHeight="1" x14ac:dyDescent="0.5">
      <c r="A513" s="4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row>
    <row r="514" spans="1:27" ht="15.75" customHeight="1" x14ac:dyDescent="0.5">
      <c r="A514" s="4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row>
    <row r="515" spans="1:27" ht="15.75" customHeight="1" x14ac:dyDescent="0.5">
      <c r="A515" s="4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row>
    <row r="516" spans="1:27" ht="15.75" customHeight="1" x14ac:dyDescent="0.5">
      <c r="A516" s="4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row>
    <row r="517" spans="1:27" ht="15.75" customHeight="1" x14ac:dyDescent="0.5">
      <c r="A517" s="4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row>
    <row r="518" spans="1:27" ht="15.75" customHeight="1" x14ac:dyDescent="0.5">
      <c r="A518" s="4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row>
    <row r="519" spans="1:27" ht="15.75" customHeight="1" x14ac:dyDescent="0.5">
      <c r="A519" s="4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row>
    <row r="520" spans="1:27" ht="15.75" customHeight="1" x14ac:dyDescent="0.5">
      <c r="A520" s="4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row>
    <row r="521" spans="1:27" ht="15.75" customHeight="1" x14ac:dyDescent="0.5">
      <c r="A521" s="4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row>
    <row r="522" spans="1:27" ht="15.75" customHeight="1" x14ac:dyDescent="0.5">
      <c r="A522" s="4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row>
    <row r="523" spans="1:27" ht="15.75" customHeight="1" x14ac:dyDescent="0.5">
      <c r="A523" s="4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row>
    <row r="524" spans="1:27" ht="15.75" customHeight="1" x14ac:dyDescent="0.5">
      <c r="A524" s="4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row>
    <row r="525" spans="1:27" ht="15.75" customHeight="1" x14ac:dyDescent="0.5">
      <c r="A525" s="4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row>
    <row r="526" spans="1:27" ht="15.75" customHeight="1" x14ac:dyDescent="0.5">
      <c r="A526" s="4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row>
    <row r="527" spans="1:27" ht="15.75" customHeight="1" x14ac:dyDescent="0.5">
      <c r="A527" s="4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row>
    <row r="528" spans="1:27" ht="15.75" customHeight="1" x14ac:dyDescent="0.5">
      <c r="A528" s="4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row>
    <row r="529" spans="1:27" ht="15.75" customHeight="1" x14ac:dyDescent="0.5">
      <c r="A529" s="4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row>
    <row r="530" spans="1:27" ht="15.75" customHeight="1" x14ac:dyDescent="0.5">
      <c r="A530" s="4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row>
    <row r="531" spans="1:27" ht="15.75" customHeight="1" x14ac:dyDescent="0.5">
      <c r="A531" s="4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row>
    <row r="532" spans="1:27" ht="15.75" customHeight="1" x14ac:dyDescent="0.5">
      <c r="A532" s="4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row>
    <row r="533" spans="1:27" ht="15.75" customHeight="1" x14ac:dyDescent="0.5">
      <c r="A533" s="4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row>
    <row r="534" spans="1:27" ht="15.75" customHeight="1" x14ac:dyDescent="0.5">
      <c r="A534" s="4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row>
    <row r="535" spans="1:27" ht="15.75" customHeight="1" x14ac:dyDescent="0.5">
      <c r="A535" s="4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row>
    <row r="536" spans="1:27" ht="15.75" customHeight="1" x14ac:dyDescent="0.5">
      <c r="A536" s="4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row>
    <row r="537" spans="1:27" ht="15.75" customHeight="1" x14ac:dyDescent="0.5">
      <c r="A537" s="4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row>
    <row r="538" spans="1:27" ht="15.75" customHeight="1" x14ac:dyDescent="0.5">
      <c r="A538" s="4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row>
    <row r="539" spans="1:27" ht="15.75" customHeight="1" x14ac:dyDescent="0.5">
      <c r="A539" s="4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row>
    <row r="540" spans="1:27" ht="15.75" customHeight="1" x14ac:dyDescent="0.5">
      <c r="A540" s="4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row>
    <row r="541" spans="1:27" ht="15.75" customHeight="1" x14ac:dyDescent="0.5">
      <c r="A541" s="4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row>
    <row r="542" spans="1:27" ht="15.75" customHeight="1" x14ac:dyDescent="0.5">
      <c r="A542" s="4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row>
    <row r="543" spans="1:27" ht="15.75" customHeight="1" x14ac:dyDescent="0.5">
      <c r="A543" s="4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row>
    <row r="544" spans="1:27" ht="15.75" customHeight="1" x14ac:dyDescent="0.5">
      <c r="A544" s="4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row>
    <row r="545" spans="1:27" ht="15.75" customHeight="1" x14ac:dyDescent="0.5">
      <c r="A545" s="4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row>
    <row r="546" spans="1:27" ht="15.75" customHeight="1" x14ac:dyDescent="0.5">
      <c r="A546" s="4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row>
    <row r="547" spans="1:27" ht="15.75" customHeight="1" x14ac:dyDescent="0.5">
      <c r="A547" s="4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row>
    <row r="548" spans="1:27" ht="15.75" customHeight="1" x14ac:dyDescent="0.5">
      <c r="A548" s="4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row>
    <row r="549" spans="1:27" ht="15.75" customHeight="1" x14ac:dyDescent="0.5">
      <c r="A549" s="4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row>
    <row r="550" spans="1:27" ht="15.75" customHeight="1" x14ac:dyDescent="0.5">
      <c r="A550" s="4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row>
    <row r="551" spans="1:27" ht="15.75" customHeight="1" x14ac:dyDescent="0.5">
      <c r="A551" s="4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row>
    <row r="552" spans="1:27" ht="15.75" customHeight="1" x14ac:dyDescent="0.5">
      <c r="A552" s="4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row>
    <row r="553" spans="1:27" ht="15.75" customHeight="1" x14ac:dyDescent="0.5">
      <c r="A553" s="4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row>
    <row r="554" spans="1:27" ht="15.75" customHeight="1" x14ac:dyDescent="0.5">
      <c r="A554" s="4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row>
    <row r="555" spans="1:27" ht="15.75" customHeight="1" x14ac:dyDescent="0.5">
      <c r="A555" s="4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row>
    <row r="556" spans="1:27" ht="15.75" customHeight="1" x14ac:dyDescent="0.5">
      <c r="A556" s="4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row>
    <row r="557" spans="1:27" ht="15.75" customHeight="1" x14ac:dyDescent="0.5">
      <c r="A557" s="4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row>
    <row r="558" spans="1:27" ht="15.75" customHeight="1" x14ac:dyDescent="0.5">
      <c r="A558" s="4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row>
    <row r="559" spans="1:27" ht="15.75" customHeight="1" x14ac:dyDescent="0.5">
      <c r="A559" s="4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row>
    <row r="560" spans="1:27" ht="15.75" customHeight="1" x14ac:dyDescent="0.5">
      <c r="A560" s="4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row>
    <row r="561" spans="1:27" ht="15.75" customHeight="1" x14ac:dyDescent="0.5">
      <c r="A561" s="4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row>
    <row r="562" spans="1:27" ht="15.75" customHeight="1" x14ac:dyDescent="0.5">
      <c r="A562" s="4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row>
    <row r="563" spans="1:27" ht="15.75" customHeight="1" x14ac:dyDescent="0.5">
      <c r="A563" s="4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row>
    <row r="564" spans="1:27" ht="15.75" customHeight="1" x14ac:dyDescent="0.5">
      <c r="A564" s="4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row>
    <row r="565" spans="1:27" ht="15.75" customHeight="1" x14ac:dyDescent="0.5">
      <c r="A565" s="4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row>
    <row r="566" spans="1:27" ht="15.75" customHeight="1" x14ac:dyDescent="0.5">
      <c r="A566" s="4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row>
    <row r="567" spans="1:27" ht="15.75" customHeight="1" x14ac:dyDescent="0.5">
      <c r="A567" s="4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row>
    <row r="568" spans="1:27" ht="15.75" customHeight="1" x14ac:dyDescent="0.5">
      <c r="A568" s="4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row>
    <row r="569" spans="1:27" ht="15.75" customHeight="1" x14ac:dyDescent="0.5">
      <c r="A569" s="4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row>
    <row r="570" spans="1:27" ht="15.75" customHeight="1" x14ac:dyDescent="0.5">
      <c r="A570" s="4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row>
    <row r="571" spans="1:27" ht="15.75" customHeight="1" x14ac:dyDescent="0.5">
      <c r="A571" s="4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row>
    <row r="572" spans="1:27" ht="15.75" customHeight="1" x14ac:dyDescent="0.5">
      <c r="A572" s="4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row>
    <row r="573" spans="1:27" ht="15.75" customHeight="1" x14ac:dyDescent="0.5">
      <c r="A573" s="4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row>
    <row r="574" spans="1:27" ht="15.75" customHeight="1" x14ac:dyDescent="0.5">
      <c r="A574" s="4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row>
    <row r="575" spans="1:27" ht="15.75" customHeight="1" x14ac:dyDescent="0.5">
      <c r="A575" s="4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row>
    <row r="576" spans="1:27" ht="15.75" customHeight="1" x14ac:dyDescent="0.5">
      <c r="A576" s="4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row>
    <row r="577" spans="1:27" ht="15.75" customHeight="1" x14ac:dyDescent="0.5">
      <c r="A577" s="4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row>
    <row r="578" spans="1:27" ht="15.75" customHeight="1" x14ac:dyDescent="0.5">
      <c r="A578" s="4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row>
    <row r="579" spans="1:27" ht="15.75" customHeight="1" x14ac:dyDescent="0.5">
      <c r="A579" s="4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row>
    <row r="580" spans="1:27" ht="15.75" customHeight="1" x14ac:dyDescent="0.5">
      <c r="A580" s="4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row>
    <row r="581" spans="1:27" ht="15.75" customHeight="1" x14ac:dyDescent="0.5">
      <c r="A581" s="4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row>
    <row r="582" spans="1:27" ht="15.75" customHeight="1" x14ac:dyDescent="0.5">
      <c r="A582" s="4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row>
    <row r="583" spans="1:27" ht="15.75" customHeight="1" x14ac:dyDescent="0.5">
      <c r="A583" s="4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row>
    <row r="584" spans="1:27" ht="15.75" customHeight="1" x14ac:dyDescent="0.5">
      <c r="A584" s="4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row>
    <row r="585" spans="1:27" ht="15.75" customHeight="1" x14ac:dyDescent="0.5">
      <c r="A585" s="4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row>
    <row r="586" spans="1:27" ht="15.75" customHeight="1" x14ac:dyDescent="0.5">
      <c r="A586" s="4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row>
    <row r="587" spans="1:27" ht="15.75" customHeight="1" x14ac:dyDescent="0.5">
      <c r="A587" s="4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row>
    <row r="588" spans="1:27" ht="15.75" customHeight="1" x14ac:dyDescent="0.5">
      <c r="A588" s="4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row>
    <row r="589" spans="1:27" ht="15.75" customHeight="1" x14ac:dyDescent="0.5">
      <c r="A589" s="4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row>
    <row r="590" spans="1:27" ht="15.75" customHeight="1" x14ac:dyDescent="0.5">
      <c r="A590" s="4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row>
    <row r="591" spans="1:27" ht="15.75" customHeight="1" x14ac:dyDescent="0.5">
      <c r="A591" s="4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row>
    <row r="592" spans="1:27" ht="15.75" customHeight="1" x14ac:dyDescent="0.5">
      <c r="A592" s="4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row>
    <row r="593" spans="1:27" ht="15.75" customHeight="1" x14ac:dyDescent="0.5">
      <c r="A593" s="4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row>
    <row r="594" spans="1:27" ht="15.75" customHeight="1" x14ac:dyDescent="0.5">
      <c r="A594" s="4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row>
    <row r="595" spans="1:27" ht="15.75" customHeight="1" x14ac:dyDescent="0.5">
      <c r="A595" s="4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row>
    <row r="596" spans="1:27" ht="15.75" customHeight="1" x14ac:dyDescent="0.5">
      <c r="A596" s="4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row>
    <row r="597" spans="1:27" ht="15.75" customHeight="1" x14ac:dyDescent="0.5">
      <c r="A597" s="4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row>
    <row r="598" spans="1:27" ht="15.75" customHeight="1" x14ac:dyDescent="0.5">
      <c r="A598" s="4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row>
    <row r="599" spans="1:27" ht="15.75" customHeight="1" x14ac:dyDescent="0.5">
      <c r="A599" s="4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row>
    <row r="600" spans="1:27" ht="15.75" customHeight="1" x14ac:dyDescent="0.5">
      <c r="A600" s="4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row>
    <row r="601" spans="1:27" ht="15.75" customHeight="1" x14ac:dyDescent="0.5">
      <c r="A601" s="4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row>
    <row r="602" spans="1:27" ht="15.75" customHeight="1" x14ac:dyDescent="0.5">
      <c r="A602" s="4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row>
    <row r="603" spans="1:27" ht="15.75" customHeight="1" x14ac:dyDescent="0.5">
      <c r="A603" s="4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row>
    <row r="604" spans="1:27" ht="15.75" customHeight="1" x14ac:dyDescent="0.5">
      <c r="A604" s="4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row>
    <row r="605" spans="1:27" ht="15.75" customHeight="1" x14ac:dyDescent="0.5">
      <c r="A605" s="4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row>
    <row r="606" spans="1:27" ht="15.75" customHeight="1" x14ac:dyDescent="0.5">
      <c r="A606" s="4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row>
    <row r="607" spans="1:27" ht="15.75" customHeight="1" x14ac:dyDescent="0.5">
      <c r="A607" s="4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row>
    <row r="608" spans="1:27" ht="15.75" customHeight="1" x14ac:dyDescent="0.5">
      <c r="A608" s="4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row>
    <row r="609" spans="1:27" ht="15.75" customHeight="1" x14ac:dyDescent="0.5">
      <c r="A609" s="4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row>
    <row r="610" spans="1:27" ht="15.75" customHeight="1" x14ac:dyDescent="0.5">
      <c r="A610" s="4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row>
    <row r="611" spans="1:27" ht="15.75" customHeight="1" x14ac:dyDescent="0.5">
      <c r="A611" s="4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row>
    <row r="612" spans="1:27" ht="15.75" customHeight="1" x14ac:dyDescent="0.5">
      <c r="A612" s="4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row>
    <row r="613" spans="1:27" ht="15.75" customHeight="1" x14ac:dyDescent="0.5">
      <c r="A613" s="4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row>
    <row r="614" spans="1:27" ht="15.75" customHeight="1" x14ac:dyDescent="0.5">
      <c r="A614" s="4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row>
    <row r="615" spans="1:27" ht="15.75" customHeight="1" x14ac:dyDescent="0.5">
      <c r="A615" s="4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row>
    <row r="616" spans="1:27" ht="15.75" customHeight="1" x14ac:dyDescent="0.5">
      <c r="A616" s="4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row>
    <row r="617" spans="1:27" ht="15.75" customHeight="1" x14ac:dyDescent="0.5">
      <c r="A617" s="4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row>
    <row r="618" spans="1:27" ht="15.75" customHeight="1" x14ac:dyDescent="0.5">
      <c r="A618" s="4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row>
    <row r="619" spans="1:27" ht="15.75" customHeight="1" x14ac:dyDescent="0.5">
      <c r="A619" s="4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row>
    <row r="620" spans="1:27" ht="15.75" customHeight="1" x14ac:dyDescent="0.5">
      <c r="A620" s="4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row>
    <row r="621" spans="1:27" ht="15.75" customHeight="1" x14ac:dyDescent="0.5">
      <c r="A621" s="4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row>
    <row r="622" spans="1:27" ht="15.75" customHeight="1" x14ac:dyDescent="0.5">
      <c r="A622" s="4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row>
    <row r="623" spans="1:27" ht="15.75" customHeight="1" x14ac:dyDescent="0.5">
      <c r="A623" s="4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row>
    <row r="624" spans="1:27" ht="15.75" customHeight="1" x14ac:dyDescent="0.5">
      <c r="A624" s="4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row>
    <row r="625" spans="1:27" ht="15.75" customHeight="1" x14ac:dyDescent="0.5">
      <c r="A625" s="4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row>
    <row r="626" spans="1:27" ht="15.75" customHeight="1" x14ac:dyDescent="0.5">
      <c r="A626" s="4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row>
    <row r="627" spans="1:27" ht="15.75" customHeight="1" x14ac:dyDescent="0.5">
      <c r="A627" s="4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row>
    <row r="628" spans="1:27" ht="15.75" customHeight="1" x14ac:dyDescent="0.5">
      <c r="A628" s="4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row>
    <row r="629" spans="1:27" ht="15.75" customHeight="1" x14ac:dyDescent="0.5">
      <c r="A629" s="4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row>
    <row r="630" spans="1:27" ht="15.75" customHeight="1" x14ac:dyDescent="0.5">
      <c r="A630" s="4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row>
    <row r="631" spans="1:27" ht="15.75" customHeight="1" x14ac:dyDescent="0.5">
      <c r="A631" s="4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row>
    <row r="632" spans="1:27" ht="15.75" customHeight="1" x14ac:dyDescent="0.5">
      <c r="A632" s="4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row>
    <row r="633" spans="1:27" ht="15.75" customHeight="1" x14ac:dyDescent="0.5">
      <c r="A633" s="4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row>
    <row r="634" spans="1:27" ht="15.75" customHeight="1" x14ac:dyDescent="0.5">
      <c r="A634" s="4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row>
    <row r="635" spans="1:27" ht="15.75" customHeight="1" x14ac:dyDescent="0.5">
      <c r="A635" s="4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row>
    <row r="636" spans="1:27" ht="15.75" customHeight="1" x14ac:dyDescent="0.5">
      <c r="A636" s="4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row>
    <row r="637" spans="1:27" ht="15.75" customHeight="1" x14ac:dyDescent="0.5">
      <c r="A637" s="4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row>
    <row r="638" spans="1:27" ht="15.75" customHeight="1" x14ac:dyDescent="0.5">
      <c r="A638" s="4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row>
    <row r="639" spans="1:27" ht="15.75" customHeight="1" x14ac:dyDescent="0.5">
      <c r="A639" s="4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row>
    <row r="640" spans="1:27" ht="15.75" customHeight="1" x14ac:dyDescent="0.5">
      <c r="A640" s="4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row>
    <row r="641" spans="1:27" ht="15.75" customHeight="1" x14ac:dyDescent="0.5">
      <c r="A641" s="4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row>
    <row r="642" spans="1:27" ht="15.75" customHeight="1" x14ac:dyDescent="0.5">
      <c r="A642" s="4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row>
    <row r="643" spans="1:27" ht="15.75" customHeight="1" x14ac:dyDescent="0.5">
      <c r="A643" s="4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row>
    <row r="644" spans="1:27" ht="15.75" customHeight="1" x14ac:dyDescent="0.5">
      <c r="A644" s="4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row>
    <row r="645" spans="1:27" ht="15.75" customHeight="1" x14ac:dyDescent="0.5">
      <c r="A645" s="4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row>
    <row r="646" spans="1:27" ht="15.75" customHeight="1" x14ac:dyDescent="0.5">
      <c r="A646" s="4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row>
    <row r="647" spans="1:27" ht="15.75" customHeight="1" x14ac:dyDescent="0.5">
      <c r="A647" s="4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row>
    <row r="648" spans="1:27" ht="15.75" customHeight="1" x14ac:dyDescent="0.5">
      <c r="A648" s="4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row>
    <row r="649" spans="1:27" ht="15.75" customHeight="1" x14ac:dyDescent="0.5">
      <c r="A649" s="4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row>
    <row r="650" spans="1:27" ht="15.75" customHeight="1" x14ac:dyDescent="0.5">
      <c r="A650" s="4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row>
    <row r="651" spans="1:27" ht="15.75" customHeight="1" x14ac:dyDescent="0.5">
      <c r="A651" s="4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row>
    <row r="652" spans="1:27" ht="15.75" customHeight="1" x14ac:dyDescent="0.5">
      <c r="A652" s="4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row>
    <row r="653" spans="1:27" ht="15.75" customHeight="1" x14ac:dyDescent="0.5">
      <c r="A653" s="4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row>
    <row r="654" spans="1:27" ht="15.75" customHeight="1" x14ac:dyDescent="0.5">
      <c r="A654" s="4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row>
    <row r="655" spans="1:27" ht="15.75" customHeight="1" x14ac:dyDescent="0.5">
      <c r="A655" s="4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row>
    <row r="656" spans="1:27" ht="15.75" customHeight="1" x14ac:dyDescent="0.5">
      <c r="A656" s="4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row>
    <row r="657" spans="1:27" ht="15.75" customHeight="1" x14ac:dyDescent="0.5">
      <c r="A657" s="4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row>
    <row r="658" spans="1:27" ht="15.75" customHeight="1" x14ac:dyDescent="0.5">
      <c r="A658" s="4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row>
    <row r="659" spans="1:27" ht="15.75" customHeight="1" x14ac:dyDescent="0.5">
      <c r="A659" s="4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row>
    <row r="660" spans="1:27" ht="15.75" customHeight="1" x14ac:dyDescent="0.5">
      <c r="A660" s="4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row>
    <row r="661" spans="1:27" ht="15.75" customHeight="1" x14ac:dyDescent="0.5">
      <c r="A661" s="4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row>
    <row r="662" spans="1:27" ht="15.75" customHeight="1" x14ac:dyDescent="0.5">
      <c r="A662" s="4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row>
    <row r="663" spans="1:27" ht="15.75" customHeight="1" x14ac:dyDescent="0.5">
      <c r="A663" s="4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row>
    <row r="664" spans="1:27" ht="15.75" customHeight="1" x14ac:dyDescent="0.5">
      <c r="A664" s="4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row>
    <row r="665" spans="1:27" ht="15.75" customHeight="1" x14ac:dyDescent="0.5">
      <c r="A665" s="4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row>
    <row r="666" spans="1:27" ht="15.75" customHeight="1" x14ac:dyDescent="0.5">
      <c r="A666" s="4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row>
    <row r="667" spans="1:27" ht="15.75" customHeight="1" x14ac:dyDescent="0.5">
      <c r="A667" s="4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row>
    <row r="668" spans="1:27" ht="15.75" customHeight="1" x14ac:dyDescent="0.5">
      <c r="A668" s="4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row>
    <row r="669" spans="1:27" ht="15.75" customHeight="1" x14ac:dyDescent="0.5">
      <c r="A669" s="4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row>
    <row r="670" spans="1:27" ht="15.75" customHeight="1" x14ac:dyDescent="0.5">
      <c r="A670" s="4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row>
    <row r="671" spans="1:27" ht="15.75" customHeight="1" x14ac:dyDescent="0.5">
      <c r="A671" s="4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row>
    <row r="672" spans="1:27" ht="15.75" customHeight="1" x14ac:dyDescent="0.5">
      <c r="A672" s="4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row>
    <row r="673" spans="1:27" ht="15.75" customHeight="1" x14ac:dyDescent="0.5">
      <c r="A673" s="4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row>
    <row r="674" spans="1:27" ht="15.75" customHeight="1" x14ac:dyDescent="0.5">
      <c r="A674" s="4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row>
    <row r="675" spans="1:27" ht="15.75" customHeight="1" x14ac:dyDescent="0.5">
      <c r="A675" s="4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row>
    <row r="676" spans="1:27" ht="15.75" customHeight="1" x14ac:dyDescent="0.5">
      <c r="A676" s="4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row>
    <row r="677" spans="1:27" ht="15.75" customHeight="1" x14ac:dyDescent="0.5">
      <c r="A677" s="4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row>
    <row r="678" spans="1:27" ht="15.75" customHeight="1" x14ac:dyDescent="0.5">
      <c r="A678" s="4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row>
    <row r="679" spans="1:27" ht="15.75" customHeight="1" x14ac:dyDescent="0.5">
      <c r="A679" s="4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row>
    <row r="680" spans="1:27" ht="15.75" customHeight="1" x14ac:dyDescent="0.5">
      <c r="A680" s="4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row>
    <row r="681" spans="1:27" ht="15.75" customHeight="1" x14ac:dyDescent="0.5">
      <c r="A681" s="4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row>
    <row r="682" spans="1:27" ht="15.75" customHeight="1" x14ac:dyDescent="0.5">
      <c r="A682" s="4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row>
    <row r="683" spans="1:27" ht="15.75" customHeight="1" x14ac:dyDescent="0.5">
      <c r="A683" s="4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row>
    <row r="684" spans="1:27" ht="15.75" customHeight="1" x14ac:dyDescent="0.5">
      <c r="A684" s="4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row>
    <row r="685" spans="1:27" ht="15.75" customHeight="1" x14ac:dyDescent="0.5">
      <c r="A685" s="4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row>
    <row r="686" spans="1:27" ht="15.75" customHeight="1" x14ac:dyDescent="0.5">
      <c r="A686" s="4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row>
    <row r="687" spans="1:27" ht="15.75" customHeight="1" x14ac:dyDescent="0.5">
      <c r="A687" s="4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row>
    <row r="688" spans="1:27" ht="15.75" customHeight="1" x14ac:dyDescent="0.5">
      <c r="A688" s="4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row>
    <row r="689" spans="1:27" ht="15.75" customHeight="1" x14ac:dyDescent="0.5">
      <c r="A689" s="4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row>
    <row r="690" spans="1:27" ht="15.75" customHeight="1" x14ac:dyDescent="0.5">
      <c r="A690" s="4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row>
    <row r="691" spans="1:27" ht="15.75" customHeight="1" x14ac:dyDescent="0.5">
      <c r="A691" s="4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row>
    <row r="692" spans="1:27" ht="15.75" customHeight="1" x14ac:dyDescent="0.5">
      <c r="A692" s="4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row>
    <row r="693" spans="1:27" ht="15.75" customHeight="1" x14ac:dyDescent="0.5">
      <c r="A693" s="4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row>
    <row r="694" spans="1:27" ht="15.75" customHeight="1" x14ac:dyDescent="0.5">
      <c r="A694" s="4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row>
    <row r="695" spans="1:27" ht="15.75" customHeight="1" x14ac:dyDescent="0.5">
      <c r="A695" s="4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row>
    <row r="696" spans="1:27" ht="15.75" customHeight="1" x14ac:dyDescent="0.5">
      <c r="A696" s="4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row>
    <row r="697" spans="1:27" ht="15.75" customHeight="1" x14ac:dyDescent="0.5">
      <c r="A697" s="4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row>
    <row r="698" spans="1:27" ht="15.75" customHeight="1" x14ac:dyDescent="0.5">
      <c r="A698" s="4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row>
    <row r="699" spans="1:27" ht="15.75" customHeight="1" x14ac:dyDescent="0.5">
      <c r="A699" s="4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row>
    <row r="700" spans="1:27" ht="15.75" customHeight="1" x14ac:dyDescent="0.5">
      <c r="A700" s="4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row>
    <row r="701" spans="1:27" ht="15.75" customHeight="1" x14ac:dyDescent="0.5">
      <c r="A701" s="4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row>
    <row r="702" spans="1:27" ht="15.75" customHeight="1" x14ac:dyDescent="0.5">
      <c r="A702" s="4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row>
    <row r="703" spans="1:27" ht="15.75" customHeight="1" x14ac:dyDescent="0.5">
      <c r="A703" s="4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row>
    <row r="704" spans="1:27" ht="15.75" customHeight="1" x14ac:dyDescent="0.5">
      <c r="A704" s="4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row>
    <row r="705" spans="1:27" ht="15.75" customHeight="1" x14ac:dyDescent="0.5">
      <c r="A705" s="4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row>
    <row r="706" spans="1:27" ht="15.75" customHeight="1" x14ac:dyDescent="0.5">
      <c r="A706" s="4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row>
    <row r="707" spans="1:27" ht="15.75" customHeight="1" x14ac:dyDescent="0.5">
      <c r="A707" s="4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row>
    <row r="708" spans="1:27" ht="15.75" customHeight="1" x14ac:dyDescent="0.5">
      <c r="A708" s="4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row>
    <row r="709" spans="1:27" ht="15.75" customHeight="1" x14ac:dyDescent="0.5">
      <c r="A709" s="4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row>
    <row r="710" spans="1:27" ht="15.75" customHeight="1" x14ac:dyDescent="0.5">
      <c r="A710" s="4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row>
    <row r="711" spans="1:27" ht="15.75" customHeight="1" x14ac:dyDescent="0.5">
      <c r="A711" s="4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row>
    <row r="712" spans="1:27" ht="15.75" customHeight="1" x14ac:dyDescent="0.5">
      <c r="A712" s="4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row>
    <row r="713" spans="1:27" ht="15.75" customHeight="1" x14ac:dyDescent="0.5">
      <c r="A713" s="4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row>
    <row r="714" spans="1:27" ht="15.75" customHeight="1" x14ac:dyDescent="0.5">
      <c r="A714" s="4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row>
    <row r="715" spans="1:27" ht="15.75" customHeight="1" x14ac:dyDescent="0.5">
      <c r="A715" s="4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row>
    <row r="716" spans="1:27" ht="15.75" customHeight="1" x14ac:dyDescent="0.5">
      <c r="A716" s="4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row>
    <row r="717" spans="1:27" ht="15.75" customHeight="1" x14ac:dyDescent="0.5">
      <c r="A717" s="4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row>
    <row r="718" spans="1:27" ht="15.75" customHeight="1" x14ac:dyDescent="0.5">
      <c r="A718" s="4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row>
    <row r="719" spans="1:27" ht="15.75" customHeight="1" x14ac:dyDescent="0.5">
      <c r="A719" s="4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row>
    <row r="720" spans="1:27" ht="15.75" customHeight="1" x14ac:dyDescent="0.5">
      <c r="A720" s="4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row>
    <row r="721" spans="1:27" ht="15.75" customHeight="1" x14ac:dyDescent="0.5">
      <c r="A721" s="4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row>
    <row r="722" spans="1:27" ht="15.75" customHeight="1" x14ac:dyDescent="0.5">
      <c r="A722" s="4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row>
    <row r="723" spans="1:27" ht="15.75" customHeight="1" x14ac:dyDescent="0.5">
      <c r="A723" s="4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row>
    <row r="724" spans="1:27" ht="15.75" customHeight="1" x14ac:dyDescent="0.5">
      <c r="A724" s="4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row>
    <row r="725" spans="1:27" ht="15.75" customHeight="1" x14ac:dyDescent="0.5">
      <c r="A725" s="4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row>
    <row r="726" spans="1:27" ht="15.75" customHeight="1" x14ac:dyDescent="0.5">
      <c r="A726" s="4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row>
    <row r="727" spans="1:27" ht="15.75" customHeight="1" x14ac:dyDescent="0.5">
      <c r="A727" s="4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row>
    <row r="728" spans="1:27" ht="15.75" customHeight="1" x14ac:dyDescent="0.5">
      <c r="A728" s="4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row>
    <row r="729" spans="1:27" ht="15.75" customHeight="1" x14ac:dyDescent="0.5">
      <c r="A729" s="4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row>
    <row r="730" spans="1:27" ht="15.75" customHeight="1" x14ac:dyDescent="0.5">
      <c r="A730" s="4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row>
    <row r="731" spans="1:27" ht="15.75" customHeight="1" x14ac:dyDescent="0.5">
      <c r="A731" s="4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row>
    <row r="732" spans="1:27" ht="15.75" customHeight="1" x14ac:dyDescent="0.5">
      <c r="A732" s="4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row>
    <row r="733" spans="1:27" ht="15.75" customHeight="1" x14ac:dyDescent="0.5">
      <c r="A733" s="4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row>
    <row r="734" spans="1:27" ht="15.75" customHeight="1" x14ac:dyDescent="0.5">
      <c r="A734" s="4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row>
    <row r="735" spans="1:27" ht="15.75" customHeight="1" x14ac:dyDescent="0.5">
      <c r="A735" s="4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row>
    <row r="736" spans="1:27" ht="15.75" customHeight="1" x14ac:dyDescent="0.5">
      <c r="A736" s="4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row>
    <row r="737" spans="1:27" ht="15.75" customHeight="1" x14ac:dyDescent="0.5">
      <c r="A737" s="4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row>
    <row r="738" spans="1:27" ht="15.75" customHeight="1" x14ac:dyDescent="0.5">
      <c r="A738" s="4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row>
    <row r="739" spans="1:27" ht="15.75" customHeight="1" x14ac:dyDescent="0.5">
      <c r="A739" s="4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row>
    <row r="740" spans="1:27" ht="15.75" customHeight="1" x14ac:dyDescent="0.5">
      <c r="A740" s="4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row>
    <row r="741" spans="1:27" ht="15.75" customHeight="1" x14ac:dyDescent="0.5">
      <c r="A741" s="4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row>
    <row r="742" spans="1:27" ht="15.75" customHeight="1" x14ac:dyDescent="0.5">
      <c r="A742" s="4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row>
    <row r="743" spans="1:27" ht="15.75" customHeight="1" x14ac:dyDescent="0.5">
      <c r="A743" s="4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row>
    <row r="744" spans="1:27" ht="15.75" customHeight="1" x14ac:dyDescent="0.5">
      <c r="A744" s="4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row>
    <row r="745" spans="1:27" ht="15.75" customHeight="1" x14ac:dyDescent="0.5">
      <c r="A745" s="4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row>
    <row r="746" spans="1:27" ht="15.75" customHeight="1" x14ac:dyDescent="0.5">
      <c r="A746" s="4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row>
    <row r="747" spans="1:27" ht="15.75" customHeight="1" x14ac:dyDescent="0.5">
      <c r="A747" s="4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row>
    <row r="748" spans="1:27" ht="15.75" customHeight="1" x14ac:dyDescent="0.5">
      <c r="A748" s="4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row>
    <row r="749" spans="1:27" ht="15.75" customHeight="1" x14ac:dyDescent="0.5">
      <c r="A749" s="4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row>
    <row r="750" spans="1:27" ht="15.75" customHeight="1" x14ac:dyDescent="0.5">
      <c r="A750" s="4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row>
    <row r="751" spans="1:27" ht="15.75" customHeight="1" x14ac:dyDescent="0.5">
      <c r="A751" s="4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row>
    <row r="752" spans="1:27" ht="15.75" customHeight="1" x14ac:dyDescent="0.5">
      <c r="A752" s="4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row>
    <row r="753" spans="1:27" ht="15.75" customHeight="1" x14ac:dyDescent="0.5">
      <c r="A753" s="4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row>
    <row r="754" spans="1:27" ht="15.75" customHeight="1" x14ac:dyDescent="0.5">
      <c r="A754" s="4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row>
    <row r="755" spans="1:27" ht="15.75" customHeight="1" x14ac:dyDescent="0.5">
      <c r="A755" s="4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row>
    <row r="756" spans="1:27" ht="15.75" customHeight="1" x14ac:dyDescent="0.5">
      <c r="A756" s="4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row>
    <row r="757" spans="1:27" ht="15.75" customHeight="1" x14ac:dyDescent="0.5">
      <c r="A757" s="4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row>
    <row r="758" spans="1:27" ht="15.75" customHeight="1" x14ac:dyDescent="0.5">
      <c r="A758" s="4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row>
    <row r="759" spans="1:27" ht="15.75" customHeight="1" x14ac:dyDescent="0.5">
      <c r="A759" s="4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row>
    <row r="760" spans="1:27" ht="15.75" customHeight="1" x14ac:dyDescent="0.5">
      <c r="A760" s="4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row>
    <row r="761" spans="1:27" ht="15.75" customHeight="1" x14ac:dyDescent="0.5">
      <c r="A761" s="4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row>
    <row r="762" spans="1:27" ht="15.75" customHeight="1" x14ac:dyDescent="0.5">
      <c r="A762" s="4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row>
    <row r="763" spans="1:27" ht="15.75" customHeight="1" x14ac:dyDescent="0.5">
      <c r="A763" s="4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row>
    <row r="764" spans="1:27" ht="15.75" customHeight="1" x14ac:dyDescent="0.5">
      <c r="A764" s="4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row>
    <row r="765" spans="1:27" ht="15.75" customHeight="1" x14ac:dyDescent="0.5">
      <c r="A765" s="4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row>
    <row r="766" spans="1:27" ht="15.75" customHeight="1" x14ac:dyDescent="0.5">
      <c r="A766" s="4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row>
    <row r="767" spans="1:27" ht="15.75" customHeight="1" x14ac:dyDescent="0.5">
      <c r="A767" s="4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row>
    <row r="768" spans="1:27" ht="15.75" customHeight="1" x14ac:dyDescent="0.5">
      <c r="A768" s="4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row>
    <row r="769" spans="1:27" ht="15.75" customHeight="1" x14ac:dyDescent="0.5">
      <c r="A769" s="4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row>
    <row r="770" spans="1:27" ht="15.75" customHeight="1" x14ac:dyDescent="0.5">
      <c r="A770" s="4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row>
    <row r="771" spans="1:27" ht="15.75" customHeight="1" x14ac:dyDescent="0.5">
      <c r="A771" s="4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row>
    <row r="772" spans="1:27" ht="15.75" customHeight="1" x14ac:dyDescent="0.5">
      <c r="A772" s="4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row>
    <row r="773" spans="1:27" ht="15.75" customHeight="1" x14ac:dyDescent="0.5">
      <c r="A773" s="4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row>
    <row r="774" spans="1:27" ht="15.75" customHeight="1" x14ac:dyDescent="0.5">
      <c r="A774" s="4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row>
    <row r="775" spans="1:27" ht="15.75" customHeight="1" x14ac:dyDescent="0.5">
      <c r="A775" s="4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row>
    <row r="776" spans="1:27" ht="15.75" customHeight="1" x14ac:dyDescent="0.5">
      <c r="A776" s="4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row>
    <row r="777" spans="1:27" ht="15.75" customHeight="1" x14ac:dyDescent="0.5">
      <c r="A777" s="4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row>
    <row r="778" spans="1:27" ht="15.75" customHeight="1" x14ac:dyDescent="0.5">
      <c r="A778" s="4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row>
    <row r="779" spans="1:27" ht="15.75" customHeight="1" x14ac:dyDescent="0.5">
      <c r="A779" s="4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row>
    <row r="780" spans="1:27" ht="15.75" customHeight="1" x14ac:dyDescent="0.5">
      <c r="A780" s="4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row>
    <row r="781" spans="1:27" ht="15.75" customHeight="1" x14ac:dyDescent="0.5">
      <c r="A781" s="4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row>
    <row r="782" spans="1:27" ht="15.75" customHeight="1" x14ac:dyDescent="0.5">
      <c r="A782" s="4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row>
    <row r="783" spans="1:27" ht="15.75" customHeight="1" x14ac:dyDescent="0.5">
      <c r="A783" s="4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row>
    <row r="784" spans="1:27" ht="15.75" customHeight="1" x14ac:dyDescent="0.5">
      <c r="A784" s="4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row>
    <row r="785" spans="1:27" ht="15.75" customHeight="1" x14ac:dyDescent="0.5">
      <c r="A785" s="4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row>
    <row r="786" spans="1:27" ht="15.75" customHeight="1" x14ac:dyDescent="0.5">
      <c r="A786" s="4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row>
    <row r="787" spans="1:27" ht="15.75" customHeight="1" x14ac:dyDescent="0.5">
      <c r="A787" s="4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row>
    <row r="788" spans="1:27" ht="15.75" customHeight="1" x14ac:dyDescent="0.5">
      <c r="A788" s="4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row>
    <row r="789" spans="1:27" ht="15.75" customHeight="1" x14ac:dyDescent="0.5">
      <c r="A789" s="4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row>
    <row r="790" spans="1:27" ht="15.75" customHeight="1" x14ac:dyDescent="0.5">
      <c r="A790" s="4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row>
    <row r="791" spans="1:27" ht="15.75" customHeight="1" x14ac:dyDescent="0.5">
      <c r="A791" s="4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row>
    <row r="792" spans="1:27" ht="15.75" customHeight="1" x14ac:dyDescent="0.5">
      <c r="A792" s="4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row>
    <row r="793" spans="1:27" ht="15.75" customHeight="1" x14ac:dyDescent="0.5">
      <c r="A793" s="4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row>
    <row r="794" spans="1:27" ht="15.75" customHeight="1" x14ac:dyDescent="0.5">
      <c r="A794" s="4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row>
    <row r="795" spans="1:27" ht="15.75" customHeight="1" x14ac:dyDescent="0.5">
      <c r="A795" s="4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row>
    <row r="796" spans="1:27" ht="15.75" customHeight="1" x14ac:dyDescent="0.5">
      <c r="A796" s="4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row>
    <row r="797" spans="1:27" ht="15.75" customHeight="1" x14ac:dyDescent="0.5">
      <c r="A797" s="4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row>
    <row r="798" spans="1:27" ht="15.75" customHeight="1" x14ac:dyDescent="0.5">
      <c r="A798" s="4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row>
    <row r="799" spans="1:27" ht="15.75" customHeight="1" x14ac:dyDescent="0.5">
      <c r="A799" s="4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row>
    <row r="800" spans="1:27" ht="15.75" customHeight="1" x14ac:dyDescent="0.5">
      <c r="A800" s="4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row>
    <row r="801" spans="1:27" ht="15.75" customHeight="1" x14ac:dyDescent="0.5">
      <c r="A801" s="4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row>
    <row r="802" spans="1:27" ht="15.75" customHeight="1" x14ac:dyDescent="0.5">
      <c r="A802" s="4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row>
    <row r="803" spans="1:27" ht="15.75" customHeight="1" x14ac:dyDescent="0.5">
      <c r="A803" s="4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row>
    <row r="804" spans="1:27" ht="15.75" customHeight="1" x14ac:dyDescent="0.5">
      <c r="A804" s="4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row>
    <row r="805" spans="1:27" ht="15.75" customHeight="1" x14ac:dyDescent="0.5">
      <c r="A805" s="4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row>
    <row r="806" spans="1:27" ht="15.75" customHeight="1" x14ac:dyDescent="0.5">
      <c r="A806" s="4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row>
    <row r="807" spans="1:27" ht="15.75" customHeight="1" x14ac:dyDescent="0.5">
      <c r="A807" s="4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row>
    <row r="808" spans="1:27" ht="15.75" customHeight="1" x14ac:dyDescent="0.5">
      <c r="A808" s="4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row>
    <row r="809" spans="1:27" ht="15.75" customHeight="1" x14ac:dyDescent="0.5">
      <c r="A809" s="4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row>
    <row r="810" spans="1:27" ht="15.75" customHeight="1" x14ac:dyDescent="0.5">
      <c r="A810" s="4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row>
    <row r="811" spans="1:27" ht="15.75" customHeight="1" x14ac:dyDescent="0.5">
      <c r="A811" s="4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row>
    <row r="812" spans="1:27" ht="15.75" customHeight="1" x14ac:dyDescent="0.5">
      <c r="A812" s="4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row>
    <row r="813" spans="1:27" ht="15.75" customHeight="1" x14ac:dyDescent="0.5">
      <c r="A813" s="4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row>
    <row r="814" spans="1:27" ht="15.75" customHeight="1" x14ac:dyDescent="0.5">
      <c r="A814" s="4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row>
    <row r="815" spans="1:27" ht="15.75" customHeight="1" x14ac:dyDescent="0.5">
      <c r="A815" s="4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row>
    <row r="816" spans="1:27" ht="15.75" customHeight="1" x14ac:dyDescent="0.5">
      <c r="A816" s="4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row>
    <row r="817" spans="1:27" ht="15.75" customHeight="1" x14ac:dyDescent="0.5">
      <c r="A817" s="4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row>
    <row r="818" spans="1:27" ht="15.75" customHeight="1" x14ac:dyDescent="0.5">
      <c r="A818" s="4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row>
    <row r="819" spans="1:27" ht="15.75" customHeight="1" x14ac:dyDescent="0.5">
      <c r="A819" s="4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row>
    <row r="820" spans="1:27" ht="15.75" customHeight="1" x14ac:dyDescent="0.5">
      <c r="A820" s="4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row>
    <row r="821" spans="1:27" ht="15.75" customHeight="1" x14ac:dyDescent="0.5">
      <c r="A821" s="4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row>
    <row r="822" spans="1:27" ht="15.75" customHeight="1" x14ac:dyDescent="0.5">
      <c r="A822" s="4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row>
    <row r="823" spans="1:27" ht="15.75" customHeight="1" x14ac:dyDescent="0.5">
      <c r="A823" s="4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row>
    <row r="824" spans="1:27" ht="15.75" customHeight="1" x14ac:dyDescent="0.5">
      <c r="A824" s="4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row>
    <row r="825" spans="1:27" ht="15.75" customHeight="1" x14ac:dyDescent="0.5">
      <c r="A825" s="4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row>
    <row r="826" spans="1:27" ht="15.75" customHeight="1" x14ac:dyDescent="0.5">
      <c r="A826" s="4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row>
    <row r="827" spans="1:27" ht="15.75" customHeight="1" x14ac:dyDescent="0.5">
      <c r="A827" s="4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row>
    <row r="828" spans="1:27" ht="15.75" customHeight="1" x14ac:dyDescent="0.5">
      <c r="A828" s="4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row>
    <row r="829" spans="1:27" ht="15.75" customHeight="1" x14ac:dyDescent="0.5">
      <c r="A829" s="4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row>
    <row r="830" spans="1:27" ht="15.75" customHeight="1" x14ac:dyDescent="0.5">
      <c r="A830" s="4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row>
    <row r="831" spans="1:27" ht="15.75" customHeight="1" x14ac:dyDescent="0.5">
      <c r="A831" s="4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row>
    <row r="832" spans="1:27" ht="15.75" customHeight="1" x14ac:dyDescent="0.5">
      <c r="A832" s="4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row>
    <row r="833" spans="1:27" ht="15.75" customHeight="1" x14ac:dyDescent="0.5">
      <c r="A833" s="4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row>
    <row r="834" spans="1:27" ht="15.75" customHeight="1" x14ac:dyDescent="0.5">
      <c r="A834" s="4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row>
    <row r="835" spans="1:27" ht="15.75" customHeight="1" x14ac:dyDescent="0.5">
      <c r="A835" s="4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row>
    <row r="836" spans="1:27" ht="15.75" customHeight="1" x14ac:dyDescent="0.5">
      <c r="A836" s="4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row>
    <row r="837" spans="1:27" ht="15.75" customHeight="1" x14ac:dyDescent="0.5">
      <c r="A837" s="4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row>
    <row r="838" spans="1:27" ht="15.75" customHeight="1" x14ac:dyDescent="0.5">
      <c r="A838" s="4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row>
    <row r="839" spans="1:27" ht="15.75" customHeight="1" x14ac:dyDescent="0.5">
      <c r="A839" s="4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row>
    <row r="840" spans="1:27" ht="15.75" customHeight="1" x14ac:dyDescent="0.5">
      <c r="A840" s="4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row>
    <row r="841" spans="1:27" ht="15.75" customHeight="1" x14ac:dyDescent="0.5">
      <c r="A841" s="4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row>
    <row r="842" spans="1:27" ht="15.75" customHeight="1" x14ac:dyDescent="0.5">
      <c r="A842" s="4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row>
    <row r="843" spans="1:27" ht="15.75" customHeight="1" x14ac:dyDescent="0.5">
      <c r="A843" s="4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row>
    <row r="844" spans="1:27" ht="15.75" customHeight="1" x14ac:dyDescent="0.5">
      <c r="A844" s="4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row>
    <row r="845" spans="1:27" ht="15.75" customHeight="1" x14ac:dyDescent="0.5">
      <c r="A845" s="4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row>
    <row r="846" spans="1:27" ht="15.75" customHeight="1" x14ac:dyDescent="0.5">
      <c r="A846" s="4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row>
    <row r="847" spans="1:27" ht="15.75" customHeight="1" x14ac:dyDescent="0.5">
      <c r="A847" s="4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row>
    <row r="848" spans="1:27" ht="15.75" customHeight="1" x14ac:dyDescent="0.5">
      <c r="A848" s="4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row>
    <row r="849" spans="1:27" ht="15.75" customHeight="1" x14ac:dyDescent="0.5">
      <c r="A849" s="4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row>
    <row r="850" spans="1:27" ht="15.75" customHeight="1" x14ac:dyDescent="0.5">
      <c r="A850" s="4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row>
    <row r="851" spans="1:27" ht="15.75" customHeight="1" x14ac:dyDescent="0.5">
      <c r="A851" s="4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row>
    <row r="852" spans="1:27" ht="15.75" customHeight="1" x14ac:dyDescent="0.5">
      <c r="A852" s="4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row>
    <row r="853" spans="1:27" ht="15.75" customHeight="1" x14ac:dyDescent="0.5">
      <c r="A853" s="4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row>
    <row r="854" spans="1:27" ht="15.75" customHeight="1" x14ac:dyDescent="0.5">
      <c r="A854" s="4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row>
    <row r="855" spans="1:27" ht="15.75" customHeight="1" x14ac:dyDescent="0.5">
      <c r="A855" s="4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row>
    <row r="856" spans="1:27" ht="15.75" customHeight="1" x14ac:dyDescent="0.5">
      <c r="A856" s="4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row>
    <row r="857" spans="1:27" ht="15.75" customHeight="1" x14ac:dyDescent="0.5">
      <c r="A857" s="4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row>
    <row r="858" spans="1:27" ht="15.75" customHeight="1" x14ac:dyDescent="0.5">
      <c r="A858" s="4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row>
    <row r="859" spans="1:27" ht="15.75" customHeight="1" x14ac:dyDescent="0.5">
      <c r="A859" s="4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row>
    <row r="860" spans="1:27" ht="15.75" customHeight="1" x14ac:dyDescent="0.5">
      <c r="A860" s="4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row>
    <row r="861" spans="1:27" ht="15.75" customHeight="1" x14ac:dyDescent="0.5">
      <c r="A861" s="4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row>
    <row r="862" spans="1:27" ht="15.75" customHeight="1" x14ac:dyDescent="0.5">
      <c r="A862" s="4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row>
    <row r="863" spans="1:27" ht="15.75" customHeight="1" x14ac:dyDescent="0.5">
      <c r="A863" s="4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row>
    <row r="864" spans="1:27" ht="15.75" customHeight="1" x14ac:dyDescent="0.5">
      <c r="A864" s="4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row>
    <row r="865" spans="1:27" ht="15.75" customHeight="1" x14ac:dyDescent="0.5">
      <c r="A865" s="4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row>
    <row r="866" spans="1:27" ht="15.75" customHeight="1" x14ac:dyDescent="0.5">
      <c r="A866" s="4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row>
    <row r="867" spans="1:27" ht="15.75" customHeight="1" x14ac:dyDescent="0.5">
      <c r="A867" s="4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row>
    <row r="868" spans="1:27" ht="15.75" customHeight="1" x14ac:dyDescent="0.5">
      <c r="A868" s="4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row>
    <row r="869" spans="1:27" ht="15.75" customHeight="1" x14ac:dyDescent="0.5">
      <c r="A869" s="4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row>
    <row r="870" spans="1:27" ht="15.75" customHeight="1" x14ac:dyDescent="0.5">
      <c r="A870" s="4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row>
    <row r="871" spans="1:27" ht="15.75" customHeight="1" x14ac:dyDescent="0.5">
      <c r="A871" s="4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row>
    <row r="872" spans="1:27" ht="15.75" customHeight="1" x14ac:dyDescent="0.5">
      <c r="A872" s="4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row>
    <row r="873" spans="1:27" ht="15.75" customHeight="1" x14ac:dyDescent="0.5">
      <c r="A873" s="4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row>
    <row r="874" spans="1:27" ht="15.75" customHeight="1" x14ac:dyDescent="0.5">
      <c r="A874" s="4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row>
    <row r="875" spans="1:27" ht="15.75" customHeight="1" x14ac:dyDescent="0.5">
      <c r="A875" s="4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row>
    <row r="876" spans="1:27" ht="15.75" customHeight="1" x14ac:dyDescent="0.5">
      <c r="A876" s="4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row>
    <row r="877" spans="1:27" ht="15.75" customHeight="1" x14ac:dyDescent="0.5">
      <c r="A877" s="4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row>
    <row r="878" spans="1:27" ht="15.75" customHeight="1" x14ac:dyDescent="0.5">
      <c r="A878" s="4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row>
    <row r="879" spans="1:27" ht="15.75" customHeight="1" x14ac:dyDescent="0.5">
      <c r="A879" s="4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row>
    <row r="880" spans="1:27" ht="15.75" customHeight="1" x14ac:dyDescent="0.5">
      <c r="A880" s="4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row>
    <row r="881" spans="1:27" ht="15.75" customHeight="1" x14ac:dyDescent="0.5">
      <c r="A881" s="4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row>
    <row r="882" spans="1:27" ht="15.75" customHeight="1" x14ac:dyDescent="0.5">
      <c r="A882" s="4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row>
    <row r="883" spans="1:27" ht="15.75" customHeight="1" x14ac:dyDescent="0.5">
      <c r="A883" s="4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row>
    <row r="884" spans="1:27" ht="15.75" customHeight="1" x14ac:dyDescent="0.5">
      <c r="A884" s="4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row>
    <row r="885" spans="1:27" ht="15.75" customHeight="1" x14ac:dyDescent="0.5">
      <c r="A885" s="4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row>
    <row r="886" spans="1:27" ht="15.75" customHeight="1" x14ac:dyDescent="0.5">
      <c r="A886" s="4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row>
    <row r="887" spans="1:27" ht="15.75" customHeight="1" x14ac:dyDescent="0.5">
      <c r="A887" s="4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row>
    <row r="888" spans="1:27" ht="15.75" customHeight="1" x14ac:dyDescent="0.5">
      <c r="A888" s="4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row>
    <row r="889" spans="1:27" ht="15.75" customHeight="1" x14ac:dyDescent="0.5">
      <c r="A889" s="4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row>
    <row r="890" spans="1:27" ht="15.75" customHeight="1" x14ac:dyDescent="0.5">
      <c r="A890" s="4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row>
    <row r="891" spans="1:27" ht="15.75" customHeight="1" x14ac:dyDescent="0.5">
      <c r="A891" s="4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row>
    <row r="892" spans="1:27" ht="15.75" customHeight="1" x14ac:dyDescent="0.5">
      <c r="A892" s="4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row>
    <row r="893" spans="1:27" ht="15.75" customHeight="1" x14ac:dyDescent="0.5">
      <c r="A893" s="4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row>
    <row r="894" spans="1:27" ht="15.75" customHeight="1" x14ac:dyDescent="0.5">
      <c r="A894" s="4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row>
    <row r="895" spans="1:27" ht="15.75" customHeight="1" x14ac:dyDescent="0.5">
      <c r="A895" s="4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row>
    <row r="896" spans="1:27" ht="15.75" customHeight="1" x14ac:dyDescent="0.5">
      <c r="A896" s="4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row>
    <row r="897" spans="1:27" ht="15.75" customHeight="1" x14ac:dyDescent="0.5">
      <c r="A897" s="4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row>
    <row r="898" spans="1:27" ht="15.75" customHeight="1" x14ac:dyDescent="0.5">
      <c r="A898" s="4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row>
    <row r="899" spans="1:27" ht="15.75" customHeight="1" x14ac:dyDescent="0.5">
      <c r="A899" s="4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row>
    <row r="900" spans="1:27" ht="15.75" customHeight="1" x14ac:dyDescent="0.5">
      <c r="A900" s="4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row>
    <row r="901" spans="1:27" ht="15.75" customHeight="1" x14ac:dyDescent="0.5">
      <c r="A901" s="4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row>
    <row r="902" spans="1:27" ht="15.75" customHeight="1" x14ac:dyDescent="0.5">
      <c r="A902" s="4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row>
    <row r="903" spans="1:27" ht="15.75" customHeight="1" x14ac:dyDescent="0.5">
      <c r="A903" s="4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row>
    <row r="904" spans="1:27" ht="15.75" customHeight="1" x14ac:dyDescent="0.5">
      <c r="A904" s="4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row>
    <row r="905" spans="1:27" ht="15.75" customHeight="1" x14ac:dyDescent="0.5">
      <c r="A905" s="4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row>
    <row r="906" spans="1:27" ht="15.75" customHeight="1" x14ac:dyDescent="0.5">
      <c r="A906" s="4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row>
    <row r="907" spans="1:27" ht="15.75" customHeight="1" x14ac:dyDescent="0.5">
      <c r="A907" s="4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row>
    <row r="908" spans="1:27" ht="15.75" customHeight="1" x14ac:dyDescent="0.5">
      <c r="A908" s="4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row>
    <row r="909" spans="1:27" ht="15.75" customHeight="1" x14ac:dyDescent="0.5">
      <c r="A909" s="4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row>
    <row r="910" spans="1:27" ht="15.75" customHeight="1" x14ac:dyDescent="0.5">
      <c r="A910" s="4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row>
    <row r="911" spans="1:27" ht="15.75" customHeight="1" x14ac:dyDescent="0.5">
      <c r="A911" s="4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row>
    <row r="912" spans="1:27" ht="15.75" customHeight="1" x14ac:dyDescent="0.5">
      <c r="A912" s="4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row>
    <row r="913" spans="1:27" ht="15.75" customHeight="1" x14ac:dyDescent="0.5">
      <c r="A913" s="4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row>
    <row r="914" spans="1:27" ht="15.75" customHeight="1" x14ac:dyDescent="0.5">
      <c r="A914" s="4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row>
    <row r="915" spans="1:27" ht="15.75" customHeight="1" x14ac:dyDescent="0.5">
      <c r="A915" s="4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row>
    <row r="916" spans="1:27" ht="15.75" customHeight="1" x14ac:dyDescent="0.5">
      <c r="A916" s="4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row>
    <row r="917" spans="1:27" ht="15.75" customHeight="1" x14ac:dyDescent="0.5">
      <c r="A917" s="4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row>
    <row r="918" spans="1:27" ht="15.75" customHeight="1" x14ac:dyDescent="0.5">
      <c r="A918" s="4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row>
    <row r="919" spans="1:27" ht="15.75" customHeight="1" x14ac:dyDescent="0.5">
      <c r="A919" s="4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row>
    <row r="920" spans="1:27" ht="15.75" customHeight="1" x14ac:dyDescent="0.5">
      <c r="A920" s="4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row>
    <row r="921" spans="1:27" ht="15.75" customHeight="1" x14ac:dyDescent="0.5">
      <c r="A921" s="4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row>
    <row r="922" spans="1:27" ht="15.75" customHeight="1" x14ac:dyDescent="0.5">
      <c r="A922" s="4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row>
    <row r="923" spans="1:27" ht="15.75" customHeight="1" x14ac:dyDescent="0.5">
      <c r="A923" s="4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row>
    <row r="924" spans="1:27" ht="15.75" customHeight="1" x14ac:dyDescent="0.5">
      <c r="A924" s="4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row>
    <row r="925" spans="1:27" ht="15.75" customHeight="1" x14ac:dyDescent="0.5">
      <c r="A925" s="4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row>
    <row r="926" spans="1:27" ht="15.75" customHeight="1" x14ac:dyDescent="0.5">
      <c r="A926" s="4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row>
    <row r="927" spans="1:27" ht="15.75" customHeight="1" x14ac:dyDescent="0.5">
      <c r="A927" s="4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row>
    <row r="928" spans="1:27" ht="15.75" customHeight="1" x14ac:dyDescent="0.5">
      <c r="A928" s="4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row>
    <row r="929" spans="1:27" ht="15.75" customHeight="1" x14ac:dyDescent="0.5">
      <c r="A929" s="4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row>
    <row r="930" spans="1:27" ht="15.75" customHeight="1" x14ac:dyDescent="0.5">
      <c r="A930" s="4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row>
    <row r="931" spans="1:27" ht="15.75" customHeight="1" x14ac:dyDescent="0.5">
      <c r="A931" s="4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row>
    <row r="932" spans="1:27" ht="15.75" customHeight="1" x14ac:dyDescent="0.5">
      <c r="A932" s="4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row>
    <row r="933" spans="1:27" ht="15.75" customHeight="1" x14ac:dyDescent="0.5">
      <c r="A933" s="4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row>
    <row r="934" spans="1:27" ht="15.75" customHeight="1" x14ac:dyDescent="0.5">
      <c r="A934" s="4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row>
    <row r="935" spans="1:27" ht="15.75" customHeight="1" x14ac:dyDescent="0.5">
      <c r="A935" s="4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row>
    <row r="936" spans="1:27" ht="15.75" customHeight="1" x14ac:dyDescent="0.5">
      <c r="A936" s="4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row>
    <row r="937" spans="1:27" ht="15.75" customHeight="1" x14ac:dyDescent="0.5">
      <c r="A937" s="4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row>
    <row r="938" spans="1:27" ht="15.75" customHeight="1" x14ac:dyDescent="0.5">
      <c r="A938" s="4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row>
    <row r="939" spans="1:27" ht="15.75" customHeight="1" x14ac:dyDescent="0.5">
      <c r="A939" s="4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row>
    <row r="940" spans="1:27" ht="15.75" customHeight="1" x14ac:dyDescent="0.5">
      <c r="A940" s="4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row>
    <row r="941" spans="1:27" ht="15.75" customHeight="1" x14ac:dyDescent="0.5">
      <c r="A941" s="4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row>
    <row r="942" spans="1:27" ht="15.75" customHeight="1" x14ac:dyDescent="0.5">
      <c r="A942" s="4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row>
    <row r="943" spans="1:27" ht="15.75" customHeight="1" x14ac:dyDescent="0.5">
      <c r="A943" s="4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row>
    <row r="944" spans="1:27" ht="15.75" customHeight="1" x14ac:dyDescent="0.5">
      <c r="A944" s="4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row>
    <row r="945" spans="1:27" ht="15.75" customHeight="1" x14ac:dyDescent="0.5">
      <c r="A945" s="4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row>
    <row r="946" spans="1:27" ht="15.75" customHeight="1" x14ac:dyDescent="0.5">
      <c r="A946" s="4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row>
    <row r="947" spans="1:27" ht="15.75" customHeight="1" x14ac:dyDescent="0.5">
      <c r="A947" s="4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row>
    <row r="948" spans="1:27" ht="15.75" customHeight="1" x14ac:dyDescent="0.5">
      <c r="A948" s="4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row>
    <row r="949" spans="1:27" ht="15.75" customHeight="1" x14ac:dyDescent="0.5">
      <c r="A949" s="4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row>
    <row r="950" spans="1:27" ht="15.75" customHeight="1" x14ac:dyDescent="0.5">
      <c r="A950" s="4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row>
    <row r="951" spans="1:27" ht="15.75" customHeight="1" x14ac:dyDescent="0.5">
      <c r="A951" s="4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row>
    <row r="952" spans="1:27" ht="15.75" customHeight="1" x14ac:dyDescent="0.5">
      <c r="A952" s="4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row>
    <row r="953" spans="1:27" ht="15.75" customHeight="1" x14ac:dyDescent="0.5">
      <c r="A953" s="4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row>
    <row r="954" spans="1:27" ht="15.75" customHeight="1" x14ac:dyDescent="0.5">
      <c r="A954" s="4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row>
    <row r="955" spans="1:27" ht="15.75" customHeight="1" x14ac:dyDescent="0.5">
      <c r="A955" s="4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row>
    <row r="956" spans="1:27" ht="15.75" customHeight="1" x14ac:dyDescent="0.5">
      <c r="A956" s="4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row>
    <row r="957" spans="1:27" ht="15.75" customHeight="1" x14ac:dyDescent="0.5">
      <c r="A957" s="4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row>
    <row r="958" spans="1:27" ht="15.75" customHeight="1" x14ac:dyDescent="0.5">
      <c r="A958" s="4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row>
    <row r="959" spans="1:27" ht="15.75" customHeight="1" x14ac:dyDescent="0.5">
      <c r="A959" s="4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row>
    <row r="960" spans="1:27" ht="15.75" customHeight="1" x14ac:dyDescent="0.5">
      <c r="A960" s="4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row>
    <row r="961" spans="1:27" ht="15.75" customHeight="1" x14ac:dyDescent="0.5">
      <c r="A961" s="4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row>
    <row r="962" spans="1:27" ht="15.75" customHeight="1" x14ac:dyDescent="0.5">
      <c r="A962" s="4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row>
    <row r="963" spans="1:27" ht="15.75" customHeight="1" x14ac:dyDescent="0.5">
      <c r="A963" s="4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row>
    <row r="964" spans="1:27" ht="15.75" customHeight="1" x14ac:dyDescent="0.5">
      <c r="A964" s="4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row>
    <row r="965" spans="1:27" ht="15.75" customHeight="1" x14ac:dyDescent="0.5">
      <c r="A965" s="4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row>
    <row r="966" spans="1:27" ht="15.75" customHeight="1" x14ac:dyDescent="0.5">
      <c r="A966" s="4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row>
    <row r="967" spans="1:27" ht="15.75" customHeight="1" x14ac:dyDescent="0.5">
      <c r="A967" s="4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row>
    <row r="968" spans="1:27" ht="15.75" customHeight="1" x14ac:dyDescent="0.5">
      <c r="A968" s="4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row>
    <row r="969" spans="1:27" ht="15.75" customHeight="1" x14ac:dyDescent="0.5">
      <c r="A969" s="4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row>
    <row r="970" spans="1:27" ht="15.75" customHeight="1" x14ac:dyDescent="0.5">
      <c r="A970" s="4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row>
    <row r="971" spans="1:27" ht="15.75" customHeight="1" x14ac:dyDescent="0.5">
      <c r="A971" s="4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row>
    <row r="972" spans="1:27" ht="15.75" customHeight="1" x14ac:dyDescent="0.5">
      <c r="A972" s="4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row>
    <row r="973" spans="1:27" ht="15.75" customHeight="1" x14ac:dyDescent="0.5">
      <c r="A973" s="4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row>
    <row r="974" spans="1:27" ht="15.75" customHeight="1" x14ac:dyDescent="0.5">
      <c r="A974" s="4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row>
    <row r="975" spans="1:27" ht="15.75" customHeight="1" x14ac:dyDescent="0.5">
      <c r="A975" s="4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row>
    <row r="976" spans="1:27" ht="15.75" customHeight="1" x14ac:dyDescent="0.5">
      <c r="A976" s="4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row>
    <row r="977" spans="1:27" ht="15.75" customHeight="1" x14ac:dyDescent="0.5">
      <c r="A977" s="4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row>
    <row r="978" spans="1:27" ht="15.75" customHeight="1" x14ac:dyDescent="0.5">
      <c r="A978" s="4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row>
    <row r="979" spans="1:27" ht="15.75" customHeight="1" x14ac:dyDescent="0.5">
      <c r="A979" s="4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row>
    <row r="980" spans="1:27" ht="15.75" customHeight="1" x14ac:dyDescent="0.5">
      <c r="A980" s="4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row>
    <row r="981" spans="1:27" ht="15.75" customHeight="1" x14ac:dyDescent="0.5">
      <c r="A981" s="4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row>
    <row r="982" spans="1:27" ht="15.75" customHeight="1" x14ac:dyDescent="0.5">
      <c r="A982" s="4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row>
    <row r="983" spans="1:27" ht="15.75" customHeight="1" x14ac:dyDescent="0.5">
      <c r="A983" s="4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row>
    <row r="984" spans="1:27" ht="15.75" customHeight="1" x14ac:dyDescent="0.5">
      <c r="A984" s="4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row>
    <row r="985" spans="1:27" ht="15.75" customHeight="1" x14ac:dyDescent="0.5">
      <c r="A985" s="4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row>
    <row r="986" spans="1:27" ht="15.75" customHeight="1" x14ac:dyDescent="0.5">
      <c r="A986" s="4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row>
    <row r="987" spans="1:27" ht="15.75" customHeight="1" x14ac:dyDescent="0.5">
      <c r="A987" s="4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row>
    <row r="988" spans="1:27" ht="15.75" customHeight="1" x14ac:dyDescent="0.5">
      <c r="A988" s="4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row>
    <row r="989" spans="1:27" ht="15.75" customHeight="1" x14ac:dyDescent="0.5">
      <c r="A989" s="4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row>
    <row r="990" spans="1:27" ht="15.75" customHeight="1" x14ac:dyDescent="0.5">
      <c r="A990" s="4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row>
    <row r="991" spans="1:27" ht="15.75" customHeight="1" x14ac:dyDescent="0.5">
      <c r="A991" s="4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row>
    <row r="992" spans="1:27" ht="15.75" customHeight="1" x14ac:dyDescent="0.5">
      <c r="A992" s="4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row>
    <row r="993" spans="1:27" ht="15.75" customHeight="1" x14ac:dyDescent="0.5">
      <c r="A993" s="4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row>
    <row r="994" spans="1:27" ht="15.75" customHeight="1" x14ac:dyDescent="0.5">
      <c r="A994" s="4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row>
    <row r="995" spans="1:27" ht="15.75" customHeight="1" x14ac:dyDescent="0.5">
      <c r="A995" s="4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row>
    <row r="996" spans="1:27" ht="15.75" customHeight="1" x14ac:dyDescent="0.5">
      <c r="A996" s="4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row>
    <row r="997" spans="1:27" ht="15.75" customHeight="1" x14ac:dyDescent="0.5">
      <c r="A997" s="4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row>
    <row r="998" spans="1:27" ht="15.75" customHeight="1" x14ac:dyDescent="0.5">
      <c r="A998" s="4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row>
    <row r="999" spans="1:27" ht="15.75" customHeight="1" x14ac:dyDescent="0.5">
      <c r="A999" s="4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row>
    <row r="1000" spans="1:27" ht="15.75" customHeight="1" x14ac:dyDescent="0.5">
      <c r="A1000" s="4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row>
    <row r="1001" spans="1:27" ht="15.75" customHeight="1" x14ac:dyDescent="0.5">
      <c r="A1001" s="46"/>
      <c r="B1001" s="16"/>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c r="AA1001" s="16"/>
    </row>
    <row r="1002" spans="1:27" ht="15.75" customHeight="1" x14ac:dyDescent="0.5">
      <c r="A1002" s="46"/>
      <c r="B1002" s="16"/>
      <c r="C1002" s="16"/>
      <c r="D1002" s="16"/>
      <c r="E1002" s="16"/>
      <c r="F1002" s="16"/>
      <c r="G1002" s="16"/>
      <c r="H1002" s="16"/>
      <c r="I1002" s="16"/>
      <c r="J1002" s="16"/>
      <c r="K1002" s="16"/>
      <c r="L1002" s="16"/>
      <c r="M1002" s="16"/>
      <c r="N1002" s="16"/>
      <c r="O1002" s="16"/>
      <c r="P1002" s="16"/>
      <c r="Q1002" s="16"/>
      <c r="R1002" s="16"/>
      <c r="S1002" s="16"/>
      <c r="T1002" s="16"/>
      <c r="U1002" s="16"/>
      <c r="V1002" s="16"/>
      <c r="W1002" s="16"/>
      <c r="X1002" s="16"/>
      <c r="Y1002" s="16"/>
      <c r="Z1002" s="16"/>
      <c r="AA1002" s="16"/>
    </row>
  </sheetData>
  <autoFilter ref="A1:U57" xr:uid="{00000000-0009-0000-0000-000001000000}"/>
  <mergeCells count="4">
    <mergeCell ref="A2:B2"/>
    <mergeCell ref="A18:B18"/>
    <mergeCell ref="A31:B31"/>
    <mergeCell ref="A45:B45"/>
  </mergeCells>
  <pageMargins left="0.7" right="0.7" top="0.75" bottom="0.75" header="0" footer="0"/>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Lists!$K$10:$K$22</xm:f>
          </x14:formula1>
          <xm:sqref>S3:S15 S17 S19:S23 S25:S30 S32:S44 S46:S55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80" zoomScaleNormal="80" workbookViewId="0">
      <pane ySplit="2" topLeftCell="A3" activePane="bottomLeft" state="frozen"/>
      <selection pane="bottomLeft" activeCell="C3" sqref="C3"/>
    </sheetView>
  </sheetViews>
  <sheetFormatPr defaultColWidth="11.25" defaultRowHeight="15" customHeight="1" x14ac:dyDescent="0.5"/>
  <cols>
    <col min="1" max="5" width="66.25" style="92" customWidth="1"/>
    <col min="6" max="6" width="8.375" style="92" customWidth="1"/>
    <col min="7" max="16384" width="11.25" style="92"/>
  </cols>
  <sheetData>
    <row r="1" spans="1:26" ht="17.25" customHeight="1" x14ac:dyDescent="0.5">
      <c r="A1" s="51"/>
      <c r="B1" s="16"/>
      <c r="C1" s="16"/>
      <c r="D1" s="16"/>
      <c r="E1" s="16"/>
      <c r="F1" s="16"/>
      <c r="G1" s="16"/>
      <c r="H1" s="16"/>
      <c r="I1" s="16"/>
      <c r="J1" s="16"/>
      <c r="K1" s="16"/>
      <c r="L1" s="16"/>
      <c r="M1" s="16"/>
      <c r="N1" s="16"/>
      <c r="O1" s="16"/>
      <c r="P1" s="16"/>
      <c r="Q1" s="16"/>
      <c r="R1" s="16"/>
      <c r="S1" s="16"/>
      <c r="T1" s="16"/>
      <c r="U1" s="16"/>
      <c r="V1" s="16"/>
      <c r="W1" s="16"/>
      <c r="X1" s="16"/>
      <c r="Y1" s="16"/>
      <c r="Z1" s="16"/>
    </row>
    <row r="2" spans="1:26" ht="45" customHeight="1" x14ac:dyDescent="0.5">
      <c r="A2" s="52" t="s">
        <v>324</v>
      </c>
      <c r="B2" s="52" t="s">
        <v>325</v>
      </c>
      <c r="C2" s="52" t="s">
        <v>326</v>
      </c>
      <c r="D2" s="52" t="s">
        <v>327</v>
      </c>
      <c r="E2" s="52" t="s">
        <v>328</v>
      </c>
      <c r="F2" s="16"/>
      <c r="G2" s="16"/>
      <c r="H2" s="16"/>
      <c r="I2" s="16"/>
      <c r="J2" s="16"/>
      <c r="K2" s="16"/>
      <c r="L2" s="16"/>
      <c r="M2" s="16"/>
      <c r="N2" s="16"/>
      <c r="O2" s="16"/>
      <c r="P2" s="16"/>
      <c r="Q2" s="16"/>
      <c r="R2" s="16"/>
      <c r="S2" s="16"/>
      <c r="T2" s="16"/>
      <c r="U2" s="16"/>
      <c r="V2" s="16"/>
      <c r="W2" s="16"/>
      <c r="X2" s="16"/>
      <c r="Y2" s="16"/>
      <c r="Z2" s="16"/>
    </row>
    <row r="3" spans="1:26" ht="299.25" x14ac:dyDescent="0.5">
      <c r="A3" s="53" t="s">
        <v>329</v>
      </c>
      <c r="B3" s="54" t="s">
        <v>503</v>
      </c>
      <c r="C3" s="54" t="s">
        <v>330</v>
      </c>
      <c r="D3" s="22" t="s">
        <v>331</v>
      </c>
      <c r="E3" s="22" t="s">
        <v>332</v>
      </c>
      <c r="F3" s="16"/>
      <c r="G3" s="16"/>
      <c r="H3" s="16"/>
      <c r="I3" s="16"/>
      <c r="J3" s="16"/>
      <c r="K3" s="16"/>
      <c r="L3" s="16"/>
      <c r="M3" s="16"/>
      <c r="N3" s="16"/>
      <c r="O3" s="16"/>
      <c r="P3" s="16"/>
      <c r="Q3" s="16"/>
      <c r="R3" s="16"/>
      <c r="S3" s="16"/>
      <c r="T3" s="16"/>
      <c r="U3" s="16"/>
      <c r="V3" s="16"/>
      <c r="W3" s="16"/>
      <c r="X3" s="16"/>
      <c r="Y3" s="16"/>
      <c r="Z3" s="16"/>
    </row>
    <row r="4" spans="1:26" ht="409.5" x14ac:dyDescent="0.5">
      <c r="A4" s="151" t="s">
        <v>333</v>
      </c>
      <c r="B4" s="22" t="s">
        <v>334</v>
      </c>
      <c r="C4" s="85" t="s">
        <v>335</v>
      </c>
      <c r="D4" s="18" t="s">
        <v>336</v>
      </c>
      <c r="E4" s="18" t="s">
        <v>337</v>
      </c>
      <c r="F4" s="16"/>
      <c r="G4" s="16"/>
      <c r="H4" s="16"/>
      <c r="I4" s="16"/>
      <c r="J4" s="16"/>
      <c r="K4" s="16"/>
      <c r="L4" s="16"/>
      <c r="M4" s="16"/>
      <c r="N4" s="16"/>
      <c r="O4" s="16"/>
      <c r="P4" s="16"/>
      <c r="Q4" s="16"/>
      <c r="R4" s="16"/>
      <c r="S4" s="16"/>
      <c r="T4" s="16"/>
      <c r="U4" s="16"/>
      <c r="V4" s="16"/>
      <c r="W4" s="16"/>
      <c r="X4" s="16"/>
      <c r="Y4" s="16"/>
      <c r="Z4" s="16"/>
    </row>
    <row r="5" spans="1:26" ht="409.5" x14ac:dyDescent="0.5">
      <c r="A5" s="151" t="s">
        <v>338</v>
      </c>
      <c r="B5" s="22" t="s">
        <v>339</v>
      </c>
      <c r="C5" s="18" t="s">
        <v>340</v>
      </c>
      <c r="D5" s="18" t="s">
        <v>341</v>
      </c>
      <c r="E5" s="93" t="s">
        <v>342</v>
      </c>
      <c r="F5" s="16"/>
      <c r="G5" s="16"/>
      <c r="H5" s="16"/>
      <c r="I5" s="16"/>
      <c r="J5" s="16"/>
      <c r="K5" s="16"/>
      <c r="L5" s="16"/>
      <c r="M5" s="16"/>
      <c r="N5" s="16"/>
      <c r="O5" s="16"/>
      <c r="P5" s="16"/>
      <c r="Q5" s="16"/>
      <c r="R5" s="16"/>
      <c r="S5" s="16"/>
      <c r="T5" s="16"/>
      <c r="U5" s="16"/>
      <c r="V5" s="16"/>
      <c r="W5" s="16"/>
      <c r="X5" s="16"/>
      <c r="Y5" s="16"/>
      <c r="Z5" s="16"/>
    </row>
    <row r="6" spans="1:26" ht="409.5" x14ac:dyDescent="0.5">
      <c r="A6" s="48" t="s">
        <v>343</v>
      </c>
      <c r="B6" s="22" t="s">
        <v>344</v>
      </c>
      <c r="C6" s="22" t="s">
        <v>345</v>
      </c>
      <c r="D6" s="22" t="s">
        <v>346</v>
      </c>
      <c r="E6" s="22" t="s">
        <v>347</v>
      </c>
      <c r="F6" s="16"/>
      <c r="G6" s="16"/>
      <c r="H6" s="16"/>
      <c r="I6" s="16"/>
      <c r="J6" s="16"/>
      <c r="K6" s="16"/>
      <c r="L6" s="16"/>
      <c r="M6" s="16"/>
      <c r="N6" s="16"/>
      <c r="O6" s="16"/>
      <c r="P6" s="16"/>
      <c r="Q6" s="16"/>
      <c r="R6" s="16"/>
      <c r="S6" s="16"/>
      <c r="T6" s="16"/>
      <c r="U6" s="16"/>
      <c r="V6" s="16"/>
      <c r="W6" s="16"/>
      <c r="X6" s="16"/>
      <c r="Y6" s="16"/>
      <c r="Z6" s="16"/>
    </row>
    <row r="7" spans="1:26" ht="15.75" x14ac:dyDescent="0.5">
      <c r="A7" s="51"/>
      <c r="B7" s="16"/>
      <c r="C7" s="16"/>
      <c r="D7" s="16"/>
      <c r="E7" s="16"/>
      <c r="F7" s="16"/>
      <c r="G7" s="16"/>
      <c r="H7" s="16"/>
      <c r="I7" s="16"/>
      <c r="J7" s="16"/>
      <c r="K7" s="16"/>
      <c r="L7" s="16"/>
      <c r="M7" s="16"/>
      <c r="N7" s="16"/>
      <c r="O7" s="16"/>
      <c r="P7" s="16"/>
      <c r="Q7" s="16"/>
      <c r="R7" s="16"/>
      <c r="S7" s="16"/>
      <c r="T7" s="16"/>
      <c r="U7" s="16"/>
      <c r="V7" s="16"/>
      <c r="W7" s="16"/>
      <c r="X7" s="16"/>
      <c r="Y7" s="16"/>
      <c r="Z7" s="16"/>
    </row>
    <row r="8" spans="1:26" ht="15.75" x14ac:dyDescent="0.5">
      <c r="A8" s="51"/>
      <c r="B8" s="16"/>
      <c r="C8" s="16"/>
      <c r="D8" s="16"/>
      <c r="E8" s="16"/>
      <c r="F8" s="16"/>
      <c r="G8" s="16"/>
      <c r="H8" s="16"/>
      <c r="I8" s="16"/>
      <c r="J8" s="16"/>
      <c r="K8" s="16"/>
      <c r="L8" s="16"/>
      <c r="M8" s="16"/>
      <c r="N8" s="16"/>
      <c r="O8" s="16"/>
      <c r="P8" s="16"/>
      <c r="Q8" s="16"/>
      <c r="R8" s="16"/>
      <c r="S8" s="16"/>
      <c r="T8" s="16"/>
      <c r="U8" s="16"/>
      <c r="V8" s="16"/>
      <c r="W8" s="16"/>
      <c r="X8" s="16"/>
      <c r="Y8" s="16"/>
      <c r="Z8" s="16"/>
    </row>
    <row r="9" spans="1:26" ht="15.75" x14ac:dyDescent="0.5">
      <c r="A9" s="51"/>
      <c r="B9" s="16"/>
      <c r="C9" s="16"/>
      <c r="D9" s="16"/>
      <c r="E9" s="16"/>
      <c r="F9" s="16"/>
      <c r="G9" s="16"/>
      <c r="H9" s="16"/>
      <c r="I9" s="16"/>
      <c r="J9" s="16"/>
      <c r="K9" s="16"/>
      <c r="L9" s="16"/>
      <c r="M9" s="16"/>
      <c r="N9" s="16"/>
      <c r="O9" s="16"/>
      <c r="P9" s="16"/>
      <c r="Q9" s="16"/>
      <c r="R9" s="16"/>
      <c r="S9" s="16"/>
      <c r="T9" s="16"/>
      <c r="U9" s="16"/>
      <c r="V9" s="16"/>
      <c r="W9" s="16"/>
      <c r="X9" s="16"/>
      <c r="Y9" s="16"/>
      <c r="Z9" s="16"/>
    </row>
    <row r="10" spans="1:26" ht="15.75" x14ac:dyDescent="0.5">
      <c r="A10" s="51"/>
      <c r="B10" s="16"/>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ht="47.25" customHeight="1" x14ac:dyDescent="0.5">
      <c r="A11" s="51"/>
      <c r="B11" s="56"/>
      <c r="C11" s="16"/>
      <c r="D11" s="16"/>
      <c r="E11" s="16"/>
      <c r="F11" s="16"/>
      <c r="G11" s="16"/>
      <c r="H11" s="16"/>
      <c r="I11" s="16"/>
      <c r="J11" s="16"/>
      <c r="K11" s="16"/>
      <c r="L11" s="16"/>
      <c r="M11" s="16"/>
      <c r="N11" s="16"/>
      <c r="O11" s="16"/>
      <c r="P11" s="16"/>
      <c r="Q11" s="16"/>
      <c r="R11" s="16"/>
      <c r="S11" s="16"/>
      <c r="T11" s="16"/>
      <c r="U11" s="16"/>
      <c r="V11" s="16"/>
      <c r="W11" s="16"/>
      <c r="X11" s="16"/>
      <c r="Y11" s="16"/>
      <c r="Z11" s="16"/>
    </row>
    <row r="12" spans="1:26" ht="53.25" customHeight="1" x14ac:dyDescent="0.5">
      <c r="A12" s="51"/>
      <c r="B12" s="16"/>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ht="15.75" customHeight="1" x14ac:dyDescent="0.5">
      <c r="A13" s="51"/>
      <c r="B13" s="16"/>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ht="15.75" customHeight="1" x14ac:dyDescent="0.5">
      <c r="A14" s="51"/>
      <c r="B14" s="16"/>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ht="15.75" customHeight="1" x14ac:dyDescent="0.5">
      <c r="A15" s="51"/>
      <c r="B15" s="16"/>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ht="15.75" customHeight="1" x14ac:dyDescent="0.5">
      <c r="A16" s="51"/>
      <c r="B16" s="16"/>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ht="15.75" customHeight="1" x14ac:dyDescent="0.5">
      <c r="A17" s="51"/>
      <c r="B17" s="16"/>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ht="15.75" customHeight="1" x14ac:dyDescent="0.5">
      <c r="A18" s="51"/>
      <c r="B18" s="16"/>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ht="15.75" customHeight="1" x14ac:dyDescent="0.5">
      <c r="A19" s="51"/>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ht="15.75" customHeight="1" x14ac:dyDescent="0.5">
      <c r="A20" s="51"/>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5.75" customHeight="1" x14ac:dyDescent="0.5">
      <c r="A21" s="51"/>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15.75" customHeight="1" x14ac:dyDescent="0.5">
      <c r="A22" s="51"/>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15.75" customHeight="1" x14ac:dyDescent="0.5">
      <c r="A23" s="51"/>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15.75" customHeight="1" x14ac:dyDescent="0.5">
      <c r="A24" s="51"/>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5.75" customHeight="1" x14ac:dyDescent="0.5">
      <c r="A25" s="51"/>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ht="15.75" customHeight="1" x14ac:dyDescent="0.5">
      <c r="A26" s="51"/>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ht="15.75" customHeight="1" x14ac:dyDescent="0.5">
      <c r="A27" s="51"/>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ht="15.75" customHeight="1" x14ac:dyDescent="0.5">
      <c r="A28" s="51"/>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15.75" customHeight="1" x14ac:dyDescent="0.5">
      <c r="A29" s="51"/>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ht="15.75" customHeight="1" x14ac:dyDescent="0.5">
      <c r="A30" s="51"/>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ht="15.75" customHeight="1" x14ac:dyDescent="0.5">
      <c r="A31" s="51"/>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5.75" customHeight="1" x14ac:dyDescent="0.5">
      <c r="A32" s="51"/>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5.75" customHeight="1" x14ac:dyDescent="0.5">
      <c r="A33" s="51"/>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5.75" customHeight="1" x14ac:dyDescent="0.5">
      <c r="A34" s="51"/>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5.75" customHeight="1" x14ac:dyDescent="0.5">
      <c r="A35" s="51"/>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5.75" customHeight="1" x14ac:dyDescent="0.5">
      <c r="A36" s="51"/>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5.75" customHeight="1" x14ac:dyDescent="0.5">
      <c r="A37" s="51"/>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5.75" customHeight="1" x14ac:dyDescent="0.5">
      <c r="A38" s="51"/>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5.75" customHeight="1" x14ac:dyDescent="0.5">
      <c r="A39" s="51"/>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5.75" customHeight="1" x14ac:dyDescent="0.5">
      <c r="A40" s="51"/>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5.75" customHeight="1" x14ac:dyDescent="0.5">
      <c r="A41" s="51"/>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5.75" customHeight="1" x14ac:dyDescent="0.5">
      <c r="A42" s="51"/>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5.75" customHeight="1" x14ac:dyDescent="0.5">
      <c r="A43" s="51"/>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5.75" customHeight="1" x14ac:dyDescent="0.5">
      <c r="A44" s="51"/>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5.75" customHeight="1" x14ac:dyDescent="0.5">
      <c r="A45" s="51"/>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5.75" customHeight="1" x14ac:dyDescent="0.5">
      <c r="A46" s="51"/>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5.75" customHeight="1" x14ac:dyDescent="0.5">
      <c r="A47" s="51"/>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5.75" customHeight="1" x14ac:dyDescent="0.5">
      <c r="A48" s="51"/>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5.75" customHeight="1" x14ac:dyDescent="0.5">
      <c r="A49" s="51"/>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5.75" customHeight="1" x14ac:dyDescent="0.5">
      <c r="A50" s="51"/>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5.75" customHeight="1" x14ac:dyDescent="0.5">
      <c r="A51" s="51"/>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5.75" customHeight="1" x14ac:dyDescent="0.5">
      <c r="A52" s="51"/>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5.75" customHeight="1" x14ac:dyDescent="0.5">
      <c r="A53" s="51"/>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5.75" customHeight="1" x14ac:dyDescent="0.5">
      <c r="A54" s="51"/>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5.75" customHeight="1" x14ac:dyDescent="0.5">
      <c r="A55" s="51"/>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5.75" customHeight="1" x14ac:dyDescent="0.5">
      <c r="A56" s="51"/>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5.75" customHeight="1" x14ac:dyDescent="0.5">
      <c r="A57" s="51"/>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customHeight="1" x14ac:dyDescent="0.5">
      <c r="A58" s="51"/>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5.75" customHeight="1" x14ac:dyDescent="0.5">
      <c r="A59" s="51"/>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5.75" customHeight="1" x14ac:dyDescent="0.5">
      <c r="A60" s="51"/>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5.75" customHeight="1" x14ac:dyDescent="0.5">
      <c r="A61" s="51"/>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5.75" customHeight="1" x14ac:dyDescent="0.5">
      <c r="A62" s="51"/>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5.75" customHeight="1" x14ac:dyDescent="0.5">
      <c r="A63" s="51"/>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customHeight="1" x14ac:dyDescent="0.5">
      <c r="A64" s="51"/>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customHeight="1" x14ac:dyDescent="0.5">
      <c r="A65" s="51"/>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customHeight="1" x14ac:dyDescent="0.5">
      <c r="A66" s="51"/>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customHeight="1" x14ac:dyDescent="0.5">
      <c r="A67" s="51"/>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customHeight="1" x14ac:dyDescent="0.5">
      <c r="A68" s="51"/>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customHeight="1" x14ac:dyDescent="0.5">
      <c r="A69" s="51"/>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customHeight="1" x14ac:dyDescent="0.5">
      <c r="A70" s="51"/>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customHeight="1" x14ac:dyDescent="0.5">
      <c r="A71" s="51"/>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customHeight="1" x14ac:dyDescent="0.5">
      <c r="A72" s="51"/>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customHeight="1" x14ac:dyDescent="0.5">
      <c r="A73" s="51"/>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customHeight="1" x14ac:dyDescent="0.5">
      <c r="A74" s="51"/>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customHeight="1" x14ac:dyDescent="0.5">
      <c r="A75" s="51"/>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customHeight="1" x14ac:dyDescent="0.5">
      <c r="A76" s="51"/>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customHeight="1" x14ac:dyDescent="0.5">
      <c r="A77" s="51"/>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customHeight="1" x14ac:dyDescent="0.5">
      <c r="A78" s="51"/>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customHeight="1" x14ac:dyDescent="0.5">
      <c r="A79" s="51"/>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customHeight="1" x14ac:dyDescent="0.5">
      <c r="A80" s="51"/>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customHeight="1" x14ac:dyDescent="0.5">
      <c r="A81" s="51"/>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customHeight="1" x14ac:dyDescent="0.5">
      <c r="A82" s="51"/>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customHeight="1" x14ac:dyDescent="0.5">
      <c r="A83" s="51"/>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customHeight="1" x14ac:dyDescent="0.5">
      <c r="A84" s="51"/>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customHeight="1" x14ac:dyDescent="0.5">
      <c r="A85" s="51"/>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customHeight="1" x14ac:dyDescent="0.5">
      <c r="A86" s="51"/>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customHeight="1" x14ac:dyDescent="0.5">
      <c r="A87" s="51"/>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customHeight="1" x14ac:dyDescent="0.5">
      <c r="A88" s="51"/>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customHeight="1" x14ac:dyDescent="0.5">
      <c r="A89" s="51"/>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customHeight="1" x14ac:dyDescent="0.5">
      <c r="A90" s="51"/>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customHeight="1" x14ac:dyDescent="0.5">
      <c r="A91" s="51"/>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customHeight="1" x14ac:dyDescent="0.5">
      <c r="A92" s="51"/>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customHeight="1" x14ac:dyDescent="0.5">
      <c r="A93" s="51"/>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customHeight="1" x14ac:dyDescent="0.5">
      <c r="A94" s="51"/>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customHeight="1" x14ac:dyDescent="0.5">
      <c r="A95" s="51"/>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customHeight="1" x14ac:dyDescent="0.5">
      <c r="A96" s="51"/>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customHeight="1" x14ac:dyDescent="0.5">
      <c r="A97" s="51"/>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customHeight="1" x14ac:dyDescent="0.5">
      <c r="A98" s="51"/>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customHeight="1" x14ac:dyDescent="0.5">
      <c r="A99" s="51"/>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customHeight="1" x14ac:dyDescent="0.5">
      <c r="A100" s="51"/>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x14ac:dyDescent="0.5">
      <c r="A101" s="51"/>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x14ac:dyDescent="0.5">
      <c r="A102" s="51"/>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x14ac:dyDescent="0.5">
      <c r="A103" s="51"/>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x14ac:dyDescent="0.5">
      <c r="A104" s="51"/>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x14ac:dyDescent="0.5">
      <c r="A105" s="51"/>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x14ac:dyDescent="0.5">
      <c r="A106" s="51"/>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x14ac:dyDescent="0.5">
      <c r="A107" s="51"/>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x14ac:dyDescent="0.5">
      <c r="A108" s="51"/>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x14ac:dyDescent="0.5">
      <c r="A109" s="51"/>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x14ac:dyDescent="0.5">
      <c r="A110" s="51"/>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x14ac:dyDescent="0.5">
      <c r="A111" s="51"/>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x14ac:dyDescent="0.5">
      <c r="A112" s="51"/>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x14ac:dyDescent="0.5">
      <c r="A113" s="51"/>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x14ac:dyDescent="0.5">
      <c r="A114" s="51"/>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x14ac:dyDescent="0.5">
      <c r="A115" s="51"/>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x14ac:dyDescent="0.5">
      <c r="A116" s="51"/>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x14ac:dyDescent="0.5">
      <c r="A117" s="51"/>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x14ac:dyDescent="0.5">
      <c r="A118" s="51"/>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x14ac:dyDescent="0.5">
      <c r="A119" s="51"/>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x14ac:dyDescent="0.5">
      <c r="A120" s="51"/>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x14ac:dyDescent="0.5">
      <c r="A121" s="51"/>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x14ac:dyDescent="0.5">
      <c r="A122" s="51"/>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x14ac:dyDescent="0.5">
      <c r="A123" s="51"/>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x14ac:dyDescent="0.5">
      <c r="A124" s="51"/>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x14ac:dyDescent="0.5">
      <c r="A125" s="51"/>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x14ac:dyDescent="0.5">
      <c r="A126" s="51"/>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x14ac:dyDescent="0.5">
      <c r="A127" s="51"/>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x14ac:dyDescent="0.5">
      <c r="A128" s="51"/>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x14ac:dyDescent="0.5">
      <c r="A129" s="51"/>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x14ac:dyDescent="0.5">
      <c r="A130" s="51"/>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x14ac:dyDescent="0.5">
      <c r="A131" s="51"/>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x14ac:dyDescent="0.5">
      <c r="A132" s="51"/>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x14ac:dyDescent="0.5">
      <c r="A133" s="51"/>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x14ac:dyDescent="0.5">
      <c r="A134" s="51"/>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x14ac:dyDescent="0.5">
      <c r="A135" s="51"/>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x14ac:dyDescent="0.5">
      <c r="A136" s="51"/>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x14ac:dyDescent="0.5">
      <c r="A137" s="51"/>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x14ac:dyDescent="0.5">
      <c r="A138" s="51"/>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x14ac:dyDescent="0.5">
      <c r="A139" s="51"/>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x14ac:dyDescent="0.5">
      <c r="A140" s="51"/>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x14ac:dyDescent="0.5">
      <c r="A141" s="51"/>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x14ac:dyDescent="0.5">
      <c r="A142" s="51"/>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x14ac:dyDescent="0.5">
      <c r="A143" s="51"/>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x14ac:dyDescent="0.5">
      <c r="A144" s="51"/>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x14ac:dyDescent="0.5">
      <c r="A145" s="51"/>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x14ac:dyDescent="0.5">
      <c r="A146" s="51"/>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x14ac:dyDescent="0.5">
      <c r="A147" s="51"/>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x14ac:dyDescent="0.5">
      <c r="A148" s="51"/>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x14ac:dyDescent="0.5">
      <c r="A149" s="51"/>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x14ac:dyDescent="0.5">
      <c r="A150" s="51"/>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x14ac:dyDescent="0.5">
      <c r="A151" s="51"/>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x14ac:dyDescent="0.5">
      <c r="A152" s="51"/>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x14ac:dyDescent="0.5">
      <c r="A153" s="51"/>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x14ac:dyDescent="0.5">
      <c r="A154" s="51"/>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x14ac:dyDescent="0.5">
      <c r="A155" s="51"/>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x14ac:dyDescent="0.5">
      <c r="A156" s="51"/>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x14ac:dyDescent="0.5">
      <c r="A157" s="51"/>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x14ac:dyDescent="0.5">
      <c r="A158" s="51"/>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x14ac:dyDescent="0.5">
      <c r="A159" s="51"/>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x14ac:dyDescent="0.5">
      <c r="A160" s="51"/>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x14ac:dyDescent="0.5">
      <c r="A161" s="51"/>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x14ac:dyDescent="0.5">
      <c r="A162" s="51"/>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x14ac:dyDescent="0.5">
      <c r="A163" s="51"/>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x14ac:dyDescent="0.5">
      <c r="A164" s="51"/>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x14ac:dyDescent="0.5">
      <c r="A165" s="51"/>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x14ac:dyDescent="0.5">
      <c r="A166" s="51"/>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x14ac:dyDescent="0.5">
      <c r="A167" s="51"/>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x14ac:dyDescent="0.5">
      <c r="A168" s="51"/>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x14ac:dyDescent="0.5">
      <c r="A169" s="51"/>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x14ac:dyDescent="0.5">
      <c r="A170" s="51"/>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x14ac:dyDescent="0.5">
      <c r="A171" s="51"/>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x14ac:dyDescent="0.5">
      <c r="A172" s="51"/>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x14ac:dyDescent="0.5">
      <c r="A173" s="51"/>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x14ac:dyDescent="0.5">
      <c r="A174" s="51"/>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x14ac:dyDescent="0.5">
      <c r="A175" s="51"/>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x14ac:dyDescent="0.5">
      <c r="A176" s="51"/>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x14ac:dyDescent="0.5">
      <c r="A177" s="51"/>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x14ac:dyDescent="0.5">
      <c r="A178" s="51"/>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x14ac:dyDescent="0.5">
      <c r="A179" s="51"/>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x14ac:dyDescent="0.5">
      <c r="A180" s="51"/>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x14ac:dyDescent="0.5">
      <c r="A181" s="51"/>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x14ac:dyDescent="0.5">
      <c r="A182" s="51"/>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x14ac:dyDescent="0.5">
      <c r="A183" s="51"/>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x14ac:dyDescent="0.5">
      <c r="A184" s="51"/>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x14ac:dyDescent="0.5">
      <c r="A185" s="51"/>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x14ac:dyDescent="0.5">
      <c r="A186" s="51"/>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x14ac:dyDescent="0.5">
      <c r="A187" s="51"/>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x14ac:dyDescent="0.5">
      <c r="A188" s="51"/>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x14ac:dyDescent="0.5">
      <c r="A189" s="51"/>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x14ac:dyDescent="0.5">
      <c r="A190" s="51"/>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x14ac:dyDescent="0.5">
      <c r="A191" s="51"/>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x14ac:dyDescent="0.5">
      <c r="A192" s="51"/>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x14ac:dyDescent="0.5">
      <c r="A193" s="51"/>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x14ac:dyDescent="0.5">
      <c r="A194" s="51"/>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x14ac:dyDescent="0.5">
      <c r="A195" s="51"/>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x14ac:dyDescent="0.5">
      <c r="A196" s="51"/>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x14ac:dyDescent="0.5">
      <c r="A197" s="51"/>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x14ac:dyDescent="0.5">
      <c r="A198" s="51"/>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x14ac:dyDescent="0.5">
      <c r="A199" s="51"/>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x14ac:dyDescent="0.5">
      <c r="A200" s="51"/>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x14ac:dyDescent="0.5">
      <c r="A201" s="51"/>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x14ac:dyDescent="0.5">
      <c r="A202" s="51"/>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x14ac:dyDescent="0.5">
      <c r="A203" s="51"/>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x14ac:dyDescent="0.5">
      <c r="A204" s="51"/>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x14ac:dyDescent="0.5">
      <c r="A205" s="51"/>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x14ac:dyDescent="0.5">
      <c r="A206" s="51"/>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x14ac:dyDescent="0.5">
      <c r="A207" s="51"/>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x14ac:dyDescent="0.5">
      <c r="A208" s="51"/>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x14ac:dyDescent="0.5">
      <c r="A209" s="51"/>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x14ac:dyDescent="0.5">
      <c r="A210" s="51"/>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x14ac:dyDescent="0.5">
      <c r="A211" s="51"/>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x14ac:dyDescent="0.5">
      <c r="A212" s="51"/>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x14ac:dyDescent="0.5">
      <c r="A213" s="51"/>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x14ac:dyDescent="0.5">
      <c r="A214" s="51"/>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x14ac:dyDescent="0.5">
      <c r="A215" s="51"/>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x14ac:dyDescent="0.5">
      <c r="A216" s="51"/>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x14ac:dyDescent="0.5">
      <c r="A217" s="51"/>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x14ac:dyDescent="0.5">
      <c r="A218" s="51"/>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x14ac:dyDescent="0.5">
      <c r="A219" s="51"/>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x14ac:dyDescent="0.5">
      <c r="A220" s="51"/>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x14ac:dyDescent="0.5">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x14ac:dyDescent="0.5">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x14ac:dyDescent="0.5">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x14ac:dyDescent="0.5">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x14ac:dyDescent="0.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x14ac:dyDescent="0.5">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x14ac:dyDescent="0.5">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x14ac:dyDescent="0.5">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x14ac:dyDescent="0.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x14ac:dyDescent="0.5">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x14ac:dyDescent="0.5">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x14ac:dyDescent="0.5">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x14ac:dyDescent="0.5">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x14ac:dyDescent="0.5">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x14ac:dyDescent="0.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x14ac:dyDescent="0.5">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x14ac:dyDescent="0.5">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x14ac:dyDescent="0.5">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x14ac:dyDescent="0.5">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x14ac:dyDescent="0.5">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x14ac:dyDescent="0.5">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x14ac:dyDescent="0.5">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x14ac:dyDescent="0.5">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x14ac:dyDescent="0.5">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x14ac:dyDescent="0.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x14ac:dyDescent="0.5">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x14ac:dyDescent="0.5">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x14ac:dyDescent="0.5">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x14ac:dyDescent="0.5">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x14ac:dyDescent="0.5">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x14ac:dyDescent="0.5">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x14ac:dyDescent="0.5">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x14ac:dyDescent="0.5">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x14ac:dyDescent="0.5">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x14ac:dyDescent="0.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x14ac:dyDescent="0.5">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x14ac:dyDescent="0.5">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x14ac:dyDescent="0.5">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x14ac:dyDescent="0.5">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x14ac:dyDescent="0.5">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x14ac:dyDescent="0.5">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x14ac:dyDescent="0.5">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x14ac:dyDescent="0.5">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x14ac:dyDescent="0.5">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x14ac:dyDescent="0.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x14ac:dyDescent="0.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x14ac:dyDescent="0.5">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x14ac:dyDescent="0.5">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x14ac:dyDescent="0.5">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x14ac:dyDescent="0.5">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x14ac:dyDescent="0.5">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x14ac:dyDescent="0.5">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x14ac:dyDescent="0.5">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x14ac:dyDescent="0.5">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x14ac:dyDescent="0.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x14ac:dyDescent="0.5">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x14ac:dyDescent="0.5">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x14ac:dyDescent="0.5">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x14ac:dyDescent="0.5">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x14ac:dyDescent="0.5">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x14ac:dyDescent="0.5">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x14ac:dyDescent="0.5">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x14ac:dyDescent="0.5">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x14ac:dyDescent="0.5">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x14ac:dyDescent="0.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x14ac:dyDescent="0.5">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x14ac:dyDescent="0.5">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x14ac:dyDescent="0.5">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x14ac:dyDescent="0.5">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x14ac:dyDescent="0.5">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x14ac:dyDescent="0.5">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x14ac:dyDescent="0.5">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x14ac:dyDescent="0.5">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x14ac:dyDescent="0.5">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x14ac:dyDescent="0.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x14ac:dyDescent="0.5">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x14ac:dyDescent="0.5">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x14ac:dyDescent="0.5">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x14ac:dyDescent="0.5">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x14ac:dyDescent="0.5">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x14ac:dyDescent="0.5">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x14ac:dyDescent="0.5">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x14ac:dyDescent="0.5">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x14ac:dyDescent="0.5">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x14ac:dyDescent="0.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x14ac:dyDescent="0.5">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x14ac:dyDescent="0.5">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x14ac:dyDescent="0.5">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x14ac:dyDescent="0.5">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x14ac:dyDescent="0.5">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x14ac:dyDescent="0.5">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x14ac:dyDescent="0.5">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x14ac:dyDescent="0.5">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x14ac:dyDescent="0.5">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x14ac:dyDescent="0.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x14ac:dyDescent="0.5">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x14ac:dyDescent="0.5">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x14ac:dyDescent="0.5">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x14ac:dyDescent="0.5">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x14ac:dyDescent="0.5">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x14ac:dyDescent="0.5">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x14ac:dyDescent="0.5">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x14ac:dyDescent="0.5">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x14ac:dyDescent="0.5">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x14ac:dyDescent="0.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x14ac:dyDescent="0.5">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x14ac:dyDescent="0.5">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x14ac:dyDescent="0.5">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x14ac:dyDescent="0.5">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x14ac:dyDescent="0.5">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x14ac:dyDescent="0.5">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x14ac:dyDescent="0.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x14ac:dyDescent="0.5">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x14ac:dyDescent="0.5">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x14ac:dyDescent="0.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x14ac:dyDescent="0.5">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x14ac:dyDescent="0.5">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x14ac:dyDescent="0.5">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x14ac:dyDescent="0.5">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x14ac:dyDescent="0.5">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x14ac:dyDescent="0.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x14ac:dyDescent="0.5">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x14ac:dyDescent="0.5">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x14ac:dyDescent="0.5">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x14ac:dyDescent="0.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x14ac:dyDescent="0.5">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x14ac:dyDescent="0.5">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x14ac:dyDescent="0.5">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x14ac:dyDescent="0.5">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x14ac:dyDescent="0.5">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x14ac:dyDescent="0.5">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x14ac:dyDescent="0.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x14ac:dyDescent="0.5">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x14ac:dyDescent="0.5">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x14ac:dyDescent="0.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x14ac:dyDescent="0.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x14ac:dyDescent="0.5">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x14ac:dyDescent="0.5">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x14ac:dyDescent="0.5">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x14ac:dyDescent="0.5">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x14ac:dyDescent="0.5">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x14ac:dyDescent="0.5">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x14ac:dyDescent="0.5">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x14ac:dyDescent="0.5">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x14ac:dyDescent="0.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x14ac:dyDescent="0.5">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x14ac:dyDescent="0.5">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x14ac:dyDescent="0.5">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x14ac:dyDescent="0.5">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x14ac:dyDescent="0.5">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x14ac:dyDescent="0.5">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x14ac:dyDescent="0.5">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x14ac:dyDescent="0.5">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x14ac:dyDescent="0.5">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x14ac:dyDescent="0.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x14ac:dyDescent="0.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x14ac:dyDescent="0.5">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x14ac:dyDescent="0.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x14ac:dyDescent="0.5">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x14ac:dyDescent="0.5">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x14ac:dyDescent="0.5">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x14ac:dyDescent="0.5">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x14ac:dyDescent="0.5">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x14ac:dyDescent="0.5">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x14ac:dyDescent="0.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x14ac:dyDescent="0.5">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x14ac:dyDescent="0.5">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x14ac:dyDescent="0.5">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x14ac:dyDescent="0.5">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x14ac:dyDescent="0.5">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x14ac:dyDescent="0.5">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x14ac:dyDescent="0.5">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x14ac:dyDescent="0.5">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x14ac:dyDescent="0.5">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x14ac:dyDescent="0.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x14ac:dyDescent="0.5">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x14ac:dyDescent="0.5">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x14ac:dyDescent="0.5">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x14ac:dyDescent="0.5">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x14ac:dyDescent="0.5">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x14ac:dyDescent="0.5">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x14ac:dyDescent="0.5">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x14ac:dyDescent="0.5">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x14ac:dyDescent="0.5">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x14ac:dyDescent="0.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x14ac:dyDescent="0.5">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x14ac:dyDescent="0.5">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x14ac:dyDescent="0.5">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x14ac:dyDescent="0.5">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x14ac:dyDescent="0.5">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x14ac:dyDescent="0.5">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x14ac:dyDescent="0.5">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x14ac:dyDescent="0.5">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x14ac:dyDescent="0.5">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x14ac:dyDescent="0.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x14ac:dyDescent="0.5">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x14ac:dyDescent="0.5">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x14ac:dyDescent="0.5">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x14ac:dyDescent="0.5">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x14ac:dyDescent="0.5">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x14ac:dyDescent="0.5">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x14ac:dyDescent="0.5">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x14ac:dyDescent="0.5">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x14ac:dyDescent="0.5">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x14ac:dyDescent="0.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x14ac:dyDescent="0.5">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x14ac:dyDescent="0.5">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x14ac:dyDescent="0.5">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x14ac:dyDescent="0.5">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x14ac:dyDescent="0.5">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x14ac:dyDescent="0.5">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x14ac:dyDescent="0.5">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x14ac:dyDescent="0.5">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x14ac:dyDescent="0.5">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x14ac:dyDescent="0.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x14ac:dyDescent="0.5">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x14ac:dyDescent="0.5">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x14ac:dyDescent="0.5">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x14ac:dyDescent="0.5">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x14ac:dyDescent="0.5">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x14ac:dyDescent="0.5">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x14ac:dyDescent="0.5">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x14ac:dyDescent="0.5">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x14ac:dyDescent="0.5">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x14ac:dyDescent="0.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x14ac:dyDescent="0.5">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x14ac:dyDescent="0.5">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x14ac:dyDescent="0.5">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x14ac:dyDescent="0.5">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x14ac:dyDescent="0.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x14ac:dyDescent="0.5">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x14ac:dyDescent="0.5">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x14ac:dyDescent="0.5">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x14ac:dyDescent="0.5">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x14ac:dyDescent="0.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x14ac:dyDescent="0.5">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x14ac:dyDescent="0.5">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x14ac:dyDescent="0.5">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x14ac:dyDescent="0.5">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x14ac:dyDescent="0.5">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x14ac:dyDescent="0.5">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x14ac:dyDescent="0.5">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x14ac:dyDescent="0.5">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x14ac:dyDescent="0.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x14ac:dyDescent="0.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x14ac:dyDescent="0.5">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x14ac:dyDescent="0.5">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x14ac:dyDescent="0.5">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x14ac:dyDescent="0.5">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x14ac:dyDescent="0.5">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x14ac:dyDescent="0.5">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x14ac:dyDescent="0.5">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x14ac:dyDescent="0.5">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x14ac:dyDescent="0.5">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x14ac:dyDescent="0.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x14ac:dyDescent="0.5">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x14ac:dyDescent="0.5">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x14ac:dyDescent="0.5">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x14ac:dyDescent="0.5">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x14ac:dyDescent="0.5">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x14ac:dyDescent="0.5">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x14ac:dyDescent="0.5">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x14ac:dyDescent="0.5">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x14ac:dyDescent="0.5">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x14ac:dyDescent="0.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x14ac:dyDescent="0.5">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x14ac:dyDescent="0.5">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x14ac:dyDescent="0.5">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x14ac:dyDescent="0.5">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x14ac:dyDescent="0.5">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x14ac:dyDescent="0.5">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x14ac:dyDescent="0.5">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x14ac:dyDescent="0.5">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x14ac:dyDescent="0.5">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x14ac:dyDescent="0.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x14ac:dyDescent="0.5">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x14ac:dyDescent="0.5">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x14ac:dyDescent="0.5">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x14ac:dyDescent="0.5">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x14ac:dyDescent="0.5">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x14ac:dyDescent="0.5">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x14ac:dyDescent="0.5">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x14ac:dyDescent="0.5">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x14ac:dyDescent="0.5">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x14ac:dyDescent="0.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x14ac:dyDescent="0.5">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x14ac:dyDescent="0.5">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x14ac:dyDescent="0.5">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x14ac:dyDescent="0.5">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x14ac:dyDescent="0.5">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x14ac:dyDescent="0.5">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x14ac:dyDescent="0.5">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x14ac:dyDescent="0.5">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x14ac:dyDescent="0.5">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x14ac:dyDescent="0.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x14ac:dyDescent="0.5">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x14ac:dyDescent="0.5">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x14ac:dyDescent="0.5">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x14ac:dyDescent="0.5">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x14ac:dyDescent="0.5">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x14ac:dyDescent="0.5">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x14ac:dyDescent="0.5">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x14ac:dyDescent="0.5">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x14ac:dyDescent="0.5">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x14ac:dyDescent="0.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x14ac:dyDescent="0.5">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x14ac:dyDescent="0.5">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x14ac:dyDescent="0.5">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x14ac:dyDescent="0.5">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x14ac:dyDescent="0.5">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x14ac:dyDescent="0.5">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x14ac:dyDescent="0.5">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x14ac:dyDescent="0.5">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x14ac:dyDescent="0.5">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x14ac:dyDescent="0.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x14ac:dyDescent="0.5">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x14ac:dyDescent="0.5">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x14ac:dyDescent="0.5">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x14ac:dyDescent="0.5">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x14ac:dyDescent="0.5">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x14ac:dyDescent="0.5">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x14ac:dyDescent="0.5">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x14ac:dyDescent="0.5">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x14ac:dyDescent="0.5">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x14ac:dyDescent="0.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x14ac:dyDescent="0.5">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x14ac:dyDescent="0.5">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x14ac:dyDescent="0.5">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x14ac:dyDescent="0.5">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x14ac:dyDescent="0.5">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x14ac:dyDescent="0.5">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x14ac:dyDescent="0.5">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x14ac:dyDescent="0.5">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x14ac:dyDescent="0.5">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x14ac:dyDescent="0.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x14ac:dyDescent="0.5">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x14ac:dyDescent="0.5">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x14ac:dyDescent="0.5">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x14ac:dyDescent="0.5">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x14ac:dyDescent="0.5">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x14ac:dyDescent="0.5">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x14ac:dyDescent="0.5">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x14ac:dyDescent="0.5">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x14ac:dyDescent="0.5">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x14ac:dyDescent="0.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x14ac:dyDescent="0.5">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x14ac:dyDescent="0.5">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x14ac:dyDescent="0.5">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x14ac:dyDescent="0.5">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x14ac:dyDescent="0.5">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x14ac:dyDescent="0.5">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x14ac:dyDescent="0.5">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x14ac:dyDescent="0.5">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x14ac:dyDescent="0.5">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x14ac:dyDescent="0.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x14ac:dyDescent="0.5">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x14ac:dyDescent="0.5">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x14ac:dyDescent="0.5">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x14ac:dyDescent="0.5">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x14ac:dyDescent="0.5">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x14ac:dyDescent="0.5">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x14ac:dyDescent="0.5">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x14ac:dyDescent="0.5">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x14ac:dyDescent="0.5">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x14ac:dyDescent="0.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x14ac:dyDescent="0.5">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x14ac:dyDescent="0.5">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x14ac:dyDescent="0.5">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x14ac:dyDescent="0.5">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x14ac:dyDescent="0.5">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x14ac:dyDescent="0.5">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x14ac:dyDescent="0.5">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x14ac:dyDescent="0.5">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x14ac:dyDescent="0.5">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x14ac:dyDescent="0.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x14ac:dyDescent="0.5">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x14ac:dyDescent="0.5">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x14ac:dyDescent="0.5">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x14ac:dyDescent="0.5">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x14ac:dyDescent="0.5">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x14ac:dyDescent="0.5">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x14ac:dyDescent="0.5">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x14ac:dyDescent="0.5">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x14ac:dyDescent="0.5">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x14ac:dyDescent="0.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x14ac:dyDescent="0.5">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x14ac:dyDescent="0.5">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x14ac:dyDescent="0.5">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x14ac:dyDescent="0.5">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x14ac:dyDescent="0.5">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x14ac:dyDescent="0.5">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x14ac:dyDescent="0.5">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x14ac:dyDescent="0.5">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x14ac:dyDescent="0.5">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x14ac:dyDescent="0.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x14ac:dyDescent="0.5">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x14ac:dyDescent="0.5">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x14ac:dyDescent="0.5">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x14ac:dyDescent="0.5">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x14ac:dyDescent="0.5">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x14ac:dyDescent="0.5">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x14ac:dyDescent="0.5">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x14ac:dyDescent="0.5">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x14ac:dyDescent="0.5">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x14ac:dyDescent="0.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x14ac:dyDescent="0.5">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x14ac:dyDescent="0.5">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x14ac:dyDescent="0.5">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x14ac:dyDescent="0.5">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x14ac:dyDescent="0.5">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x14ac:dyDescent="0.5">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x14ac:dyDescent="0.5">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x14ac:dyDescent="0.5">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x14ac:dyDescent="0.5">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x14ac:dyDescent="0.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x14ac:dyDescent="0.5">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x14ac:dyDescent="0.5">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x14ac:dyDescent="0.5">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x14ac:dyDescent="0.5">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x14ac:dyDescent="0.5">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x14ac:dyDescent="0.5">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x14ac:dyDescent="0.5">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x14ac:dyDescent="0.5">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x14ac:dyDescent="0.5">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x14ac:dyDescent="0.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x14ac:dyDescent="0.5">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x14ac:dyDescent="0.5">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x14ac:dyDescent="0.5">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x14ac:dyDescent="0.5">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x14ac:dyDescent="0.5">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x14ac:dyDescent="0.5">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x14ac:dyDescent="0.5">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x14ac:dyDescent="0.5">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x14ac:dyDescent="0.5">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x14ac:dyDescent="0.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x14ac:dyDescent="0.5">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x14ac:dyDescent="0.5">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x14ac:dyDescent="0.5">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x14ac:dyDescent="0.5">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x14ac:dyDescent="0.5">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x14ac:dyDescent="0.5">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x14ac:dyDescent="0.5">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x14ac:dyDescent="0.5">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x14ac:dyDescent="0.5">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x14ac:dyDescent="0.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x14ac:dyDescent="0.5">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x14ac:dyDescent="0.5">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x14ac:dyDescent="0.5">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x14ac:dyDescent="0.5">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x14ac:dyDescent="0.5">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x14ac:dyDescent="0.5">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x14ac:dyDescent="0.5">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x14ac:dyDescent="0.5">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x14ac:dyDescent="0.5">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x14ac:dyDescent="0.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x14ac:dyDescent="0.5">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x14ac:dyDescent="0.5">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x14ac:dyDescent="0.5">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x14ac:dyDescent="0.5">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x14ac:dyDescent="0.5">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x14ac:dyDescent="0.5">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x14ac:dyDescent="0.5">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x14ac:dyDescent="0.5">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x14ac:dyDescent="0.5">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x14ac:dyDescent="0.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x14ac:dyDescent="0.5">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x14ac:dyDescent="0.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x14ac:dyDescent="0.5">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x14ac:dyDescent="0.5">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x14ac:dyDescent="0.5">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x14ac:dyDescent="0.5">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x14ac:dyDescent="0.5">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x14ac:dyDescent="0.5">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x14ac:dyDescent="0.5">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x14ac:dyDescent="0.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x14ac:dyDescent="0.5">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x14ac:dyDescent="0.5">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x14ac:dyDescent="0.5">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x14ac:dyDescent="0.5">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x14ac:dyDescent="0.5">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x14ac:dyDescent="0.5">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x14ac:dyDescent="0.5">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x14ac:dyDescent="0.5">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x14ac:dyDescent="0.5">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x14ac:dyDescent="0.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x14ac:dyDescent="0.5">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x14ac:dyDescent="0.5">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x14ac:dyDescent="0.5">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x14ac:dyDescent="0.5">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x14ac:dyDescent="0.5">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x14ac:dyDescent="0.5">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x14ac:dyDescent="0.5">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x14ac:dyDescent="0.5">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x14ac:dyDescent="0.5">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x14ac:dyDescent="0.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x14ac:dyDescent="0.5">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x14ac:dyDescent="0.5">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x14ac:dyDescent="0.5">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x14ac:dyDescent="0.5">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x14ac:dyDescent="0.5">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x14ac:dyDescent="0.5">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x14ac:dyDescent="0.5">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x14ac:dyDescent="0.5">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x14ac:dyDescent="0.5">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x14ac:dyDescent="0.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x14ac:dyDescent="0.5">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x14ac:dyDescent="0.5">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x14ac:dyDescent="0.5">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x14ac:dyDescent="0.5">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x14ac:dyDescent="0.5">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x14ac:dyDescent="0.5">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x14ac:dyDescent="0.5">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x14ac:dyDescent="0.5">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x14ac:dyDescent="0.5">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x14ac:dyDescent="0.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x14ac:dyDescent="0.5">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x14ac:dyDescent="0.5">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x14ac:dyDescent="0.5">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x14ac:dyDescent="0.5">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x14ac:dyDescent="0.5">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x14ac:dyDescent="0.5">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x14ac:dyDescent="0.5">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x14ac:dyDescent="0.5">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x14ac:dyDescent="0.5">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x14ac:dyDescent="0.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x14ac:dyDescent="0.5">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x14ac:dyDescent="0.5">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x14ac:dyDescent="0.5">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x14ac:dyDescent="0.5">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x14ac:dyDescent="0.5">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x14ac:dyDescent="0.5">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x14ac:dyDescent="0.5">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x14ac:dyDescent="0.5">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x14ac:dyDescent="0.5">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x14ac:dyDescent="0.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x14ac:dyDescent="0.5">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x14ac:dyDescent="0.5">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x14ac:dyDescent="0.5">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x14ac:dyDescent="0.5">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x14ac:dyDescent="0.5">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x14ac:dyDescent="0.5">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x14ac:dyDescent="0.5">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x14ac:dyDescent="0.5">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x14ac:dyDescent="0.5">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x14ac:dyDescent="0.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x14ac:dyDescent="0.5">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x14ac:dyDescent="0.5">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x14ac:dyDescent="0.5">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x14ac:dyDescent="0.5">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x14ac:dyDescent="0.5">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x14ac:dyDescent="0.5">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x14ac:dyDescent="0.5">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x14ac:dyDescent="0.5">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x14ac:dyDescent="0.5">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x14ac:dyDescent="0.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x14ac:dyDescent="0.5">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x14ac:dyDescent="0.5">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x14ac:dyDescent="0.5">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x14ac:dyDescent="0.5">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x14ac:dyDescent="0.5">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x14ac:dyDescent="0.5">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x14ac:dyDescent="0.5">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x14ac:dyDescent="0.5">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x14ac:dyDescent="0.5">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x14ac:dyDescent="0.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x14ac:dyDescent="0.5">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x14ac:dyDescent="0.5">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x14ac:dyDescent="0.5">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x14ac:dyDescent="0.5">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x14ac:dyDescent="0.5">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x14ac:dyDescent="0.5">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x14ac:dyDescent="0.5">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x14ac:dyDescent="0.5">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x14ac:dyDescent="0.5">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x14ac:dyDescent="0.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x14ac:dyDescent="0.5">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x14ac:dyDescent="0.5">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x14ac:dyDescent="0.5">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x14ac:dyDescent="0.5">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x14ac:dyDescent="0.5">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x14ac:dyDescent="0.5">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x14ac:dyDescent="0.5">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x14ac:dyDescent="0.5">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x14ac:dyDescent="0.5">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x14ac:dyDescent="0.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x14ac:dyDescent="0.5">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x14ac:dyDescent="0.5">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x14ac:dyDescent="0.5">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x14ac:dyDescent="0.5">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x14ac:dyDescent="0.5">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x14ac:dyDescent="0.5">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x14ac:dyDescent="0.5">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x14ac:dyDescent="0.5">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x14ac:dyDescent="0.5">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x14ac:dyDescent="0.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x14ac:dyDescent="0.5">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x14ac:dyDescent="0.5">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x14ac:dyDescent="0.5">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x14ac:dyDescent="0.5">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x14ac:dyDescent="0.5">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x14ac:dyDescent="0.5">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x14ac:dyDescent="0.5">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x14ac:dyDescent="0.5">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x14ac:dyDescent="0.5">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x14ac:dyDescent="0.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x14ac:dyDescent="0.5">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x14ac:dyDescent="0.5">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x14ac:dyDescent="0.5">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x14ac:dyDescent="0.5">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x14ac:dyDescent="0.5">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x14ac:dyDescent="0.5">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x14ac:dyDescent="0.5">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x14ac:dyDescent="0.5">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x14ac:dyDescent="0.5">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x14ac:dyDescent="0.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x14ac:dyDescent="0.5">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x14ac:dyDescent="0.5">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x14ac:dyDescent="0.5">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x14ac:dyDescent="0.5">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x14ac:dyDescent="0.5">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x14ac:dyDescent="0.5">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x14ac:dyDescent="0.5">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x14ac:dyDescent="0.5">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x14ac:dyDescent="0.5">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x14ac:dyDescent="0.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x14ac:dyDescent="0.5">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x14ac:dyDescent="0.5">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x14ac:dyDescent="0.5">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x14ac:dyDescent="0.5">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x14ac:dyDescent="0.5">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x14ac:dyDescent="0.5">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x14ac:dyDescent="0.5">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x14ac:dyDescent="0.5">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x14ac:dyDescent="0.5">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x14ac:dyDescent="0.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x14ac:dyDescent="0.5">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x14ac:dyDescent="0.5">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x14ac:dyDescent="0.5">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x14ac:dyDescent="0.5">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x14ac:dyDescent="0.5">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x14ac:dyDescent="0.5">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x14ac:dyDescent="0.5">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x14ac:dyDescent="0.5">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x14ac:dyDescent="0.5">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x14ac:dyDescent="0.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x14ac:dyDescent="0.5">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x14ac:dyDescent="0.5">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x14ac:dyDescent="0.5">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x14ac:dyDescent="0.5">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x14ac:dyDescent="0.5">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x14ac:dyDescent="0.5">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x14ac:dyDescent="0.5">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x14ac:dyDescent="0.5">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x14ac:dyDescent="0.5">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x14ac:dyDescent="0.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x14ac:dyDescent="0.5">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x14ac:dyDescent="0.5">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x14ac:dyDescent="0.5">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x14ac:dyDescent="0.5">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x14ac:dyDescent="0.5">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x14ac:dyDescent="0.5">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x14ac:dyDescent="0.5">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x14ac:dyDescent="0.5">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x14ac:dyDescent="0.5">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x14ac:dyDescent="0.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x14ac:dyDescent="0.5">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x14ac:dyDescent="0.5">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x14ac:dyDescent="0.5">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x14ac:dyDescent="0.5">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x14ac:dyDescent="0.5">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x14ac:dyDescent="0.5">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x14ac:dyDescent="0.5">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x14ac:dyDescent="0.5">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x14ac:dyDescent="0.5">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x14ac:dyDescent="0.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x14ac:dyDescent="0.5">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x14ac:dyDescent="0.5">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x14ac:dyDescent="0.5">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x14ac:dyDescent="0.5">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x14ac:dyDescent="0.5">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x14ac:dyDescent="0.5">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x14ac:dyDescent="0.5">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x14ac:dyDescent="0.5">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x14ac:dyDescent="0.5">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x14ac:dyDescent="0.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x14ac:dyDescent="0.5">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x14ac:dyDescent="0.5">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x14ac:dyDescent="0.5">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x14ac:dyDescent="0.5">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x14ac:dyDescent="0.5">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x14ac:dyDescent="0.5">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x14ac:dyDescent="0.5">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x14ac:dyDescent="0.5">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x14ac:dyDescent="0.5">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x14ac:dyDescent="0.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x14ac:dyDescent="0.5">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x14ac:dyDescent="0.5">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x14ac:dyDescent="0.5">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x14ac:dyDescent="0.5">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x14ac:dyDescent="0.5">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x14ac:dyDescent="0.5">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x14ac:dyDescent="0.5">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x14ac:dyDescent="0.5">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x14ac:dyDescent="0.5">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x14ac:dyDescent="0.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x14ac:dyDescent="0.5">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x14ac:dyDescent="0.5">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x14ac:dyDescent="0.5">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x14ac:dyDescent="0.5">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x14ac:dyDescent="0.5">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x14ac:dyDescent="0.5">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x14ac:dyDescent="0.5">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x14ac:dyDescent="0.5">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x14ac:dyDescent="0.5">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x14ac:dyDescent="0.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x14ac:dyDescent="0.5">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x14ac:dyDescent="0.5">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x14ac:dyDescent="0.5">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x14ac:dyDescent="0.5">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x14ac:dyDescent="0.5">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x14ac:dyDescent="0.5">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x14ac:dyDescent="0.5">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x14ac:dyDescent="0.5">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x14ac:dyDescent="0.5">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x14ac:dyDescent="0.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x14ac:dyDescent="0.5">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x14ac:dyDescent="0.5">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x14ac:dyDescent="0.5">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x14ac:dyDescent="0.5">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x14ac:dyDescent="0.5">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x14ac:dyDescent="0.5">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x14ac:dyDescent="0.5">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x14ac:dyDescent="0.5">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x14ac:dyDescent="0.5">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x14ac:dyDescent="0.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x14ac:dyDescent="0.5">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x14ac:dyDescent="0.5">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x14ac:dyDescent="0.5">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x14ac:dyDescent="0.5">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x14ac:dyDescent="0.5">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x14ac:dyDescent="0.5">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x14ac:dyDescent="0.5">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x14ac:dyDescent="0.5">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x14ac:dyDescent="0.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x14ac:dyDescent="0.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x14ac:dyDescent="0.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x14ac:dyDescent="0.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x14ac:dyDescent="0.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x14ac:dyDescent="0.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x14ac:dyDescent="0.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x14ac:dyDescent="0.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x14ac:dyDescent="0.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x14ac:dyDescent="0.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x14ac:dyDescent="0.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x14ac:dyDescent="0.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x14ac:dyDescent="0.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x14ac:dyDescent="0.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x14ac:dyDescent="0.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x14ac:dyDescent="0.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x14ac:dyDescent="0.5">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x14ac:dyDescent="0.5">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x14ac:dyDescent="0.5">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x14ac:dyDescent="0.5">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x14ac:dyDescent="0.5">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x14ac:dyDescent="0.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x14ac:dyDescent="0.5">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x14ac:dyDescent="0.5">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x14ac:dyDescent="0.5">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x14ac:dyDescent="0.5">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x14ac:dyDescent="0.5">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x14ac:dyDescent="0.5">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x14ac:dyDescent="0.5">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customHeight="1" x14ac:dyDescent="0.5">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customHeight="1" x14ac:dyDescent="0.5">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customHeight="1" x14ac:dyDescent="0.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customHeight="1" x14ac:dyDescent="0.5">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customHeight="1" x14ac:dyDescent="0.5">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customHeight="1" x14ac:dyDescent="0.5">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5.75" customHeight="1" x14ac:dyDescent="0.5">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5.75" customHeight="1" x14ac:dyDescent="0.5">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27EB2-4BF2-4162-A5B9-6172FF3B61FD}">
  <sheetPr>
    <tabColor theme="8" tint="0.39997558519241921"/>
  </sheetPr>
  <dimension ref="A1:V17"/>
  <sheetViews>
    <sheetView showGridLines="0" tabSelected="1" zoomScale="50" zoomScaleNormal="50" workbookViewId="0">
      <pane ySplit="2" topLeftCell="A3" activePane="bottomLeft" state="frozen"/>
      <selection activeCell="A2" sqref="A2"/>
      <selection pane="bottomLeft" activeCell="K11" sqref="K11"/>
    </sheetView>
  </sheetViews>
  <sheetFormatPr defaultRowHeight="15.75" x14ac:dyDescent="0.5"/>
  <cols>
    <col min="1" max="1" width="7.25" style="176" customWidth="1"/>
    <col min="2" max="2" width="7.625" style="176" customWidth="1"/>
    <col min="3" max="3" width="22.625" style="176" customWidth="1"/>
    <col min="4" max="4" width="48.25" style="176" customWidth="1"/>
    <col min="5" max="5" width="34.375" style="176" customWidth="1"/>
    <col min="6" max="6" width="22.75" style="176" customWidth="1"/>
    <col min="7" max="7" width="22.25" style="176" customWidth="1"/>
    <col min="8" max="9" width="21.5" style="176" customWidth="1"/>
    <col min="10" max="10" width="30.25" style="176" customWidth="1"/>
    <col min="11" max="11" width="24.125" style="176" customWidth="1"/>
    <col min="12" max="12" width="30.875" style="176" customWidth="1"/>
    <col min="13" max="18" width="13.625" style="176" hidden="1" customWidth="1"/>
    <col min="19" max="19" width="13.5" style="176" hidden="1" customWidth="1"/>
    <col min="20" max="20" width="9" style="176"/>
    <col min="21" max="21" width="44.75" style="244" customWidth="1"/>
    <col min="22" max="22" width="46.125" style="244" customWidth="1"/>
    <col min="23" max="16384" width="9" style="176"/>
  </cols>
  <sheetData>
    <row r="1" spans="1:22" ht="37.5" customHeight="1" x14ac:dyDescent="0.5">
      <c r="A1" s="265" t="s">
        <v>504</v>
      </c>
      <c r="B1" s="266"/>
      <c r="C1" s="266"/>
      <c r="D1" s="266"/>
      <c r="E1" s="266"/>
      <c r="F1" s="260" t="s">
        <v>562</v>
      </c>
      <c r="G1" s="260"/>
      <c r="H1" s="260"/>
      <c r="I1" s="260"/>
      <c r="J1" s="260"/>
      <c r="K1" s="260"/>
      <c r="L1" s="261"/>
      <c r="M1" s="262" t="s">
        <v>584</v>
      </c>
      <c r="N1" s="263"/>
      <c r="O1" s="263"/>
      <c r="P1" s="263"/>
      <c r="Q1" s="263"/>
      <c r="R1" s="263"/>
      <c r="S1" s="264"/>
      <c r="U1" s="239" t="s">
        <v>590</v>
      </c>
      <c r="V1" s="239" t="s">
        <v>591</v>
      </c>
    </row>
    <row r="2" spans="1:22" ht="59.25" customHeight="1" thickBot="1" x14ac:dyDescent="0.55000000000000004">
      <c r="A2" s="204" t="s">
        <v>505</v>
      </c>
      <c r="B2" s="205" t="s">
        <v>563</v>
      </c>
      <c r="C2" s="206" t="s">
        <v>506</v>
      </c>
      <c r="D2" s="207" t="s">
        <v>507</v>
      </c>
      <c r="E2" s="207" t="s">
        <v>585</v>
      </c>
      <c r="F2" s="208" t="s">
        <v>564</v>
      </c>
      <c r="G2" s="208" t="s">
        <v>565</v>
      </c>
      <c r="H2" s="209" t="s">
        <v>566</v>
      </c>
      <c r="I2" s="209" t="s">
        <v>567</v>
      </c>
      <c r="J2" s="210" t="s">
        <v>515</v>
      </c>
      <c r="K2" s="210" t="s">
        <v>561</v>
      </c>
      <c r="L2" s="217" t="s">
        <v>568</v>
      </c>
      <c r="M2" s="211" t="s">
        <v>508</v>
      </c>
      <c r="N2" s="212" t="s">
        <v>509</v>
      </c>
      <c r="O2" s="213" t="s">
        <v>510</v>
      </c>
      <c r="P2" s="214" t="s">
        <v>511</v>
      </c>
      <c r="Q2" s="215" t="s">
        <v>512</v>
      </c>
      <c r="R2" s="216" t="s">
        <v>513</v>
      </c>
      <c r="S2" s="227" t="s">
        <v>514</v>
      </c>
      <c r="U2" s="240" t="s">
        <v>592</v>
      </c>
      <c r="V2" s="240" t="s">
        <v>593</v>
      </c>
    </row>
    <row r="3" spans="1:22" ht="90" customHeight="1" x14ac:dyDescent="0.5">
      <c r="A3" s="269" t="s">
        <v>516</v>
      </c>
      <c r="B3" s="272" t="s">
        <v>517</v>
      </c>
      <c r="C3" s="275" t="s">
        <v>518</v>
      </c>
      <c r="D3" s="193" t="s">
        <v>575</v>
      </c>
      <c r="E3" s="267" t="s">
        <v>587</v>
      </c>
      <c r="F3" s="194" t="s">
        <v>535</v>
      </c>
      <c r="G3" s="194" t="s">
        <v>539</v>
      </c>
      <c r="H3" s="194" t="s">
        <v>542</v>
      </c>
      <c r="I3" s="194" t="s">
        <v>545</v>
      </c>
      <c r="J3" s="203"/>
      <c r="K3" s="203"/>
      <c r="L3" s="197"/>
      <c r="M3" s="218"/>
      <c r="N3" s="218"/>
      <c r="O3" s="219"/>
      <c r="P3" s="218"/>
      <c r="Q3" s="219" t="s">
        <v>520</v>
      </c>
      <c r="R3" s="218"/>
      <c r="S3" s="228"/>
      <c r="U3" s="255"/>
      <c r="V3" s="241"/>
    </row>
    <row r="4" spans="1:22" ht="90" customHeight="1" x14ac:dyDescent="0.5">
      <c r="A4" s="270"/>
      <c r="B4" s="273"/>
      <c r="C4" s="276"/>
      <c r="D4" s="192" t="s">
        <v>576</v>
      </c>
      <c r="E4" s="268"/>
      <c r="F4" s="177" t="s">
        <v>539</v>
      </c>
      <c r="G4" s="177" t="s">
        <v>542</v>
      </c>
      <c r="H4" s="177" t="s">
        <v>542</v>
      </c>
      <c r="I4" s="177"/>
      <c r="J4" s="178"/>
      <c r="K4" s="178"/>
      <c r="L4" s="198"/>
      <c r="M4" s="220"/>
      <c r="N4" s="221"/>
      <c r="O4" s="220"/>
      <c r="P4" s="221" t="s">
        <v>520</v>
      </c>
      <c r="Q4" s="221" t="s">
        <v>520</v>
      </c>
      <c r="R4" s="220"/>
      <c r="S4" s="229"/>
      <c r="U4" s="256"/>
      <c r="V4" s="242"/>
    </row>
    <row r="5" spans="1:22" ht="90" customHeight="1" x14ac:dyDescent="0.5">
      <c r="A5" s="270"/>
      <c r="B5" s="273"/>
      <c r="C5" s="276"/>
      <c r="D5" s="192" t="s">
        <v>577</v>
      </c>
      <c r="E5" s="192" t="s">
        <v>588</v>
      </c>
      <c r="F5" s="177" t="s">
        <v>535</v>
      </c>
      <c r="G5" s="177" t="s">
        <v>539</v>
      </c>
      <c r="H5" s="177" t="s">
        <v>539</v>
      </c>
      <c r="I5" s="177"/>
      <c r="J5" s="178"/>
      <c r="K5" s="178"/>
      <c r="L5" s="198"/>
      <c r="M5" s="220"/>
      <c r="N5" s="221"/>
      <c r="O5" s="221" t="s">
        <v>520</v>
      </c>
      <c r="P5" s="221" t="s">
        <v>520</v>
      </c>
      <c r="Q5" s="221" t="s">
        <v>520</v>
      </c>
      <c r="R5" s="220"/>
      <c r="S5" s="229"/>
      <c r="U5" s="256"/>
      <c r="V5" s="242"/>
    </row>
    <row r="6" spans="1:22" ht="90" customHeight="1" thickBot="1" x14ac:dyDescent="0.55000000000000004">
      <c r="A6" s="271"/>
      <c r="B6" s="274"/>
      <c r="C6" s="277"/>
      <c r="D6" s="234" t="s">
        <v>578</v>
      </c>
      <c r="E6" s="235" t="s">
        <v>586</v>
      </c>
      <c r="F6" s="236"/>
      <c r="G6" s="236"/>
      <c r="H6" s="236"/>
      <c r="I6" s="236"/>
      <c r="J6" s="237"/>
      <c r="K6" s="237"/>
      <c r="L6" s="238"/>
      <c r="M6" s="222"/>
      <c r="N6" s="223"/>
      <c r="O6" s="223" t="s">
        <v>520</v>
      </c>
      <c r="P6" s="223"/>
      <c r="Q6" s="222"/>
      <c r="R6" s="222"/>
      <c r="S6" s="230"/>
      <c r="U6" s="256"/>
      <c r="V6" s="243"/>
    </row>
    <row r="7" spans="1:22" ht="90" customHeight="1" thickBot="1" x14ac:dyDescent="0.55000000000000004">
      <c r="A7" s="269" t="s">
        <v>524</v>
      </c>
      <c r="B7" s="272" t="s">
        <v>525</v>
      </c>
      <c r="C7" s="278" t="s">
        <v>526</v>
      </c>
      <c r="D7" s="193" t="s">
        <v>579</v>
      </c>
      <c r="E7" s="252" t="s">
        <v>589</v>
      </c>
      <c r="F7" s="194"/>
      <c r="G7" s="194"/>
      <c r="H7" s="194"/>
      <c r="I7" s="194"/>
      <c r="J7" s="195"/>
      <c r="K7" s="196"/>
      <c r="L7" s="197"/>
      <c r="M7" s="218"/>
      <c r="N7" s="219"/>
      <c r="O7" s="218"/>
      <c r="P7" s="219" t="s">
        <v>520</v>
      </c>
      <c r="Q7" s="219" t="s">
        <v>520</v>
      </c>
      <c r="R7" s="219" t="s">
        <v>520</v>
      </c>
      <c r="S7" s="231" t="s">
        <v>520</v>
      </c>
      <c r="U7" s="257"/>
      <c r="V7" s="248"/>
    </row>
    <row r="8" spans="1:22" ht="90" customHeight="1" x14ac:dyDescent="0.5">
      <c r="A8" s="270"/>
      <c r="B8" s="273"/>
      <c r="C8" s="279"/>
      <c r="D8" s="192" t="s">
        <v>580</v>
      </c>
      <c r="E8" s="253"/>
      <c r="F8" s="177"/>
      <c r="G8" s="177"/>
      <c r="H8" s="177"/>
      <c r="I8" s="177"/>
      <c r="J8" s="179"/>
      <c r="K8" s="180"/>
      <c r="L8" s="198"/>
      <c r="M8" s="220"/>
      <c r="N8" s="220"/>
      <c r="O8" s="221" t="s">
        <v>520</v>
      </c>
      <c r="P8" s="221" t="s">
        <v>520</v>
      </c>
      <c r="Q8" s="221" t="s">
        <v>520</v>
      </c>
      <c r="R8" s="224"/>
      <c r="S8" s="232"/>
      <c r="U8" s="258"/>
      <c r="V8" s="249"/>
    </row>
    <row r="9" spans="1:22" ht="90" customHeight="1" x14ac:dyDescent="0.5">
      <c r="A9" s="270"/>
      <c r="B9" s="273"/>
      <c r="C9" s="279"/>
      <c r="D9" s="192" t="s">
        <v>581</v>
      </c>
      <c r="E9" s="253"/>
      <c r="F9" s="177"/>
      <c r="G9" s="177"/>
      <c r="H9" s="177"/>
      <c r="I9" s="177"/>
      <c r="J9" s="179"/>
      <c r="K9" s="180"/>
      <c r="L9" s="198"/>
      <c r="M9" s="220"/>
      <c r="N9" s="221" t="s">
        <v>520</v>
      </c>
      <c r="O9" s="221" t="s">
        <v>520</v>
      </c>
      <c r="P9" s="225"/>
      <c r="Q9" s="221"/>
      <c r="R9" s="224"/>
      <c r="S9" s="232"/>
      <c r="U9" s="258"/>
      <c r="V9" s="250"/>
    </row>
    <row r="10" spans="1:22" ht="90" customHeight="1" x14ac:dyDescent="0.5">
      <c r="A10" s="270"/>
      <c r="B10" s="273"/>
      <c r="C10" s="279"/>
      <c r="D10" s="192" t="s">
        <v>582</v>
      </c>
      <c r="E10" s="253"/>
      <c r="F10" s="177"/>
      <c r="G10" s="177"/>
      <c r="H10" s="177"/>
      <c r="I10" s="177"/>
      <c r="J10" s="181"/>
      <c r="K10" s="181"/>
      <c r="L10" s="198"/>
      <c r="M10" s="220"/>
      <c r="N10" s="220"/>
      <c r="O10" s="221" t="s">
        <v>520</v>
      </c>
      <c r="P10" s="221" t="s">
        <v>520</v>
      </c>
      <c r="Q10" s="221"/>
      <c r="R10" s="224"/>
      <c r="S10" s="232"/>
      <c r="U10" s="258"/>
      <c r="V10" s="250"/>
    </row>
    <row r="11" spans="1:22" ht="90" customHeight="1" thickBot="1" x14ac:dyDescent="0.55000000000000004">
      <c r="A11" s="282"/>
      <c r="B11" s="281"/>
      <c r="C11" s="280"/>
      <c r="D11" s="199" t="s">
        <v>583</v>
      </c>
      <c r="E11" s="254"/>
      <c r="F11" s="201"/>
      <c r="G11" s="201"/>
      <c r="H11" s="201"/>
      <c r="I11" s="201"/>
      <c r="J11" s="200"/>
      <c r="K11" s="200"/>
      <c r="L11" s="202"/>
      <c r="M11" s="226"/>
      <c r="N11" s="226"/>
      <c r="O11" s="226"/>
      <c r="P11" s="226"/>
      <c r="Q11" s="223" t="s">
        <v>520</v>
      </c>
      <c r="R11" s="226"/>
      <c r="S11" s="233"/>
      <c r="U11" s="259"/>
      <c r="V11" s="251"/>
    </row>
    <row r="12" spans="1:22" x14ac:dyDescent="0.5">
      <c r="U12" s="246"/>
      <c r="V12" s="247"/>
    </row>
    <row r="13" spans="1:22" x14ac:dyDescent="0.5">
      <c r="U13" s="246"/>
      <c r="V13" s="247"/>
    </row>
    <row r="14" spans="1:22" x14ac:dyDescent="0.5">
      <c r="U14" s="246"/>
      <c r="V14" s="247"/>
    </row>
    <row r="15" spans="1:22" x14ac:dyDescent="0.5">
      <c r="U15" s="246"/>
      <c r="V15" s="247"/>
    </row>
    <row r="16" spans="1:22" x14ac:dyDescent="0.5">
      <c r="U16" s="246"/>
      <c r="V16" s="247"/>
    </row>
    <row r="17" spans="21:22" x14ac:dyDescent="0.5">
      <c r="U17" s="245"/>
      <c r="V17" s="245"/>
    </row>
  </sheetData>
  <mergeCells count="13">
    <mergeCell ref="E7:E11"/>
    <mergeCell ref="U3:U6"/>
    <mergeCell ref="U7:U11"/>
    <mergeCell ref="F1:L1"/>
    <mergeCell ref="M1:S1"/>
    <mergeCell ref="A1:E1"/>
    <mergeCell ref="E3:E4"/>
    <mergeCell ref="A3:A6"/>
    <mergeCell ref="B3:B6"/>
    <mergeCell ref="C3:C6"/>
    <mergeCell ref="C7:C11"/>
    <mergeCell ref="B7:B11"/>
    <mergeCell ref="A7:A11"/>
  </mergeCells>
  <conditionalFormatting sqref="F3:K3 J4:K9 F4:I11">
    <cfRule type="containsText" dxfId="4" priority="1" operator="containsText" text="4=Achieved milestone target">
      <formula>NOT(ISERROR(SEARCH("4=Achieved milestone target",F3)))</formula>
    </cfRule>
    <cfRule type="containsText" dxfId="3" priority="2" operator="containsText" text="1=No contribution to target ">
      <formula>NOT(ISERROR(SEARCH("1=No contribution to target ",F3)))</formula>
    </cfRule>
    <cfRule type="containsText" dxfId="2" priority="3" operator="containsText" text="2=Initiated contribution to target">
      <formula>NOT(ISERROR(SEARCH("2=Initiated contribution to target",F3)))</formula>
    </cfRule>
    <cfRule type="containsText" dxfId="1" priority="4" operator="containsText" text="3=Approaches milestone target">
      <formula>NOT(ISERROR(SEARCH("3=Approaches milestone target",F3)))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562D962-38DB-40C3-903E-8882EEB9A987}">
          <x14:formula1>
            <xm:f>Lists2!$B$23:$B$26</xm:f>
          </x14:formula1>
          <xm:sqref>F3:I11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7E713-6B05-444F-9FED-F798EE5C39F0}">
  <dimension ref="A1:N11"/>
  <sheetViews>
    <sheetView zoomScaleNormal="100" workbookViewId="0">
      <selection activeCell="B22" sqref="B22"/>
    </sheetView>
  </sheetViews>
  <sheetFormatPr defaultRowHeight="15.75" x14ac:dyDescent="0.5"/>
  <cols>
    <col min="1" max="1" width="53.625" style="182" customWidth="1"/>
    <col min="2" max="9" width="10.625" style="176" customWidth="1"/>
    <col min="10" max="10" width="31.375" style="176" customWidth="1"/>
    <col min="11" max="14" width="9" style="176" hidden="1" customWidth="1"/>
    <col min="15" max="18" width="9" style="176" customWidth="1"/>
    <col min="19" max="16384" width="9" style="176"/>
  </cols>
  <sheetData>
    <row r="1" spans="1:9" ht="18" x14ac:dyDescent="0.5">
      <c r="B1" s="287" t="s">
        <v>569</v>
      </c>
      <c r="C1" s="288"/>
      <c r="D1" s="288"/>
      <c r="E1" s="289"/>
      <c r="F1" s="287" t="s">
        <v>570</v>
      </c>
      <c r="G1" s="288"/>
      <c r="H1" s="288"/>
      <c r="I1" s="289"/>
    </row>
    <row r="2" spans="1:9" ht="18" x14ac:dyDescent="0.55000000000000004">
      <c r="A2" s="183" t="s">
        <v>571</v>
      </c>
      <c r="B2" s="184">
        <v>2024</v>
      </c>
      <c r="C2" s="185">
        <v>2025</v>
      </c>
      <c r="D2" s="185">
        <v>2026</v>
      </c>
      <c r="E2" s="186">
        <v>2027</v>
      </c>
      <c r="F2" s="184">
        <v>2024</v>
      </c>
      <c r="G2" s="185">
        <v>2025</v>
      </c>
      <c r="H2" s="185">
        <v>2026</v>
      </c>
      <c r="I2" s="186">
        <v>2027</v>
      </c>
    </row>
    <row r="3" spans="1:9" ht="80.099999999999994" customHeight="1" x14ac:dyDescent="0.5">
      <c r="A3" s="153" t="s">
        <v>519</v>
      </c>
      <c r="B3" s="187">
        <f>IF('Tab3b Policy Progress'!F3="1=No contribution to target ",1,IF('Tab3b Policy Progress'!F3="2=Initiated contribution to target",2,IF('Tab3b Policy Progress'!F3="3=Approaches milestone target",3,IF('Tab3b Policy Progress'!F3="4=Achieved milestone target",4,""))))</f>
        <v>1</v>
      </c>
      <c r="C3" s="187">
        <f>IF('Tab3b Policy Progress'!G3="1=No contribution to target ",1,IF('Tab3b Policy Progress'!G3="2=Initiated contribution to target",2,IF('Tab3b Policy Progress'!G3="3=Approaches milestone target",3,IF('Tab3b Policy Progress'!G3="4=Achieved milestone target",4,""))))</f>
        <v>2</v>
      </c>
      <c r="D3" s="187">
        <f>IF('Tab3b Policy Progress'!H3="1=No contribution to target ",1,IF('Tab3b Policy Progress'!H3="2=Initiated contribution to target",2,IF('Tab3b Policy Progress'!H3="3=Approaches milestone target",3,IF('Tab3b Policy Progress'!H3="4=Achieved milestone target",4,""))))</f>
        <v>3</v>
      </c>
      <c r="E3" s="187">
        <f>IF('Tab3b Policy Progress'!I3="1=No contribution to target ",1,IF('Tab3b Policy Progress'!I3="2=Initiated contribution to target",2,IF('Tab3b Policy Progress'!I3="3=Approaches milestone target",3,IF('Tab3b Policy Progress'!I3="4=Achieved milestone target",4,""))))</f>
        <v>4</v>
      </c>
      <c r="F3" s="187">
        <f>B3</f>
        <v>1</v>
      </c>
      <c r="G3" s="188">
        <f>C3</f>
        <v>2</v>
      </c>
      <c r="H3" s="188">
        <f>D3</f>
        <v>3</v>
      </c>
      <c r="I3" s="189">
        <f>E3</f>
        <v>4</v>
      </c>
    </row>
    <row r="4" spans="1:9" ht="80.099999999999994" customHeight="1" x14ac:dyDescent="0.5">
      <c r="A4" s="153" t="s">
        <v>521</v>
      </c>
      <c r="B4" s="187">
        <f>IF('Tab3b Policy Progress'!F4="1=No contribution to target ",1,IF('Tab3b Policy Progress'!F4="2=Initiated contribution to target",2,IF('Tab3b Policy Progress'!F4="3=Approaches milestone target",3,IF('Tab3b Policy Progress'!F4="4=Achieved milestone target",4,""))))</f>
        <v>2</v>
      </c>
      <c r="C4" s="187">
        <f>IF('Tab3b Policy Progress'!G4="1=No contribution to target ",1,IF('Tab3b Policy Progress'!G4="2=Initiated contribution to target",2,IF('Tab3b Policy Progress'!G4="3=Approaches milestone target",3,IF('Tab3b Policy Progress'!G4="4=Achieved milestone target",4,""))))</f>
        <v>3</v>
      </c>
      <c r="D4" s="187">
        <f>IF('Tab3b Policy Progress'!H4="1=No contribution to target ",1,IF('Tab3b Policy Progress'!H4="2=Initiated contribution to target",2,IF('Tab3b Policy Progress'!H4="3=Approaches milestone target",3,IF('Tab3b Policy Progress'!H4="4=Achieved milestone target",4,""))))</f>
        <v>3</v>
      </c>
      <c r="E4" s="187" t="str">
        <f>IF('Tab3b Policy Progress'!I4="1=No contribution to target ",1,IF('Tab3b Policy Progress'!I4="2=Initiated contribution to target",2,IF('Tab3b Policy Progress'!I4="3=Approaches milestone target",3,IF('Tab3b Policy Progress'!I4="4=Achieved milestone target",4,""))))</f>
        <v/>
      </c>
      <c r="F4" s="187">
        <f t="shared" ref="F4:I4" si="0">B4</f>
        <v>2</v>
      </c>
      <c r="G4" s="188">
        <f t="shared" si="0"/>
        <v>3</v>
      </c>
      <c r="H4" s="188">
        <f t="shared" si="0"/>
        <v>3</v>
      </c>
      <c r="I4" s="189" t="str">
        <f t="shared" si="0"/>
        <v/>
      </c>
    </row>
    <row r="5" spans="1:9" ht="80.099999999999994" customHeight="1" x14ac:dyDescent="0.5">
      <c r="A5" s="175" t="s">
        <v>522</v>
      </c>
      <c r="B5" s="187">
        <f>IF('Tab3b Policy Progress'!F5="1=No contribution to target ",1,IF('Tab3b Policy Progress'!F5="2=Initiated contribution to target",2,IF('Tab3b Policy Progress'!F5="3=Approaches milestone target",3,IF('Tab3b Policy Progress'!F5="4=Achieved milestone target",4,""))))</f>
        <v>1</v>
      </c>
      <c r="C5" s="187">
        <f>IF('Tab3b Policy Progress'!G5="1=No contribution to target ",1,IF('Tab3b Policy Progress'!G5="2=Initiated contribution to target",2,IF('Tab3b Policy Progress'!G5="3=Approaches milestone target",3,IF('Tab3b Policy Progress'!G5="4=Achieved milestone target",4,""))))</f>
        <v>2</v>
      </c>
      <c r="D5" s="187">
        <f>IF('Tab3b Policy Progress'!H5="1=No contribution to target ",1,IF('Tab3b Policy Progress'!H5="2=Initiated contribution to target",2,IF('Tab3b Policy Progress'!H5="3=Approaches milestone target",3,IF('Tab3b Policy Progress'!H5="4=Achieved milestone target",4,""))))</f>
        <v>2</v>
      </c>
      <c r="E5" s="187" t="str">
        <f>IF('Tab3b Policy Progress'!I5="1=No contribution to target ",1,IF('Tab3b Policy Progress'!I5="2=Initiated contribution to target",2,IF('Tab3b Policy Progress'!I5="3=Approaches milestone target",3,IF('Tab3b Policy Progress'!I5="4=Achieved milestone target",4,""))))</f>
        <v/>
      </c>
      <c r="F5" s="187">
        <f>B5</f>
        <v>1</v>
      </c>
      <c r="G5" s="188">
        <f>C5</f>
        <v>2</v>
      </c>
      <c r="H5" s="188">
        <f>D5</f>
        <v>2</v>
      </c>
      <c r="I5" s="189" t="str">
        <f>E5</f>
        <v/>
      </c>
    </row>
    <row r="6" spans="1:9" ht="80.099999999999994" customHeight="1" x14ac:dyDescent="0.5">
      <c r="A6" s="190" t="s">
        <v>523</v>
      </c>
      <c r="B6" s="187" t="str">
        <f>IF('Tab3b Policy Progress'!F6="1=No contribution to target ",1,IF('Tab3b Policy Progress'!F6="2=Initiated contribution to target",2,IF('Tab3b Policy Progress'!F6="3=Approaches milestone target",3,IF('Tab3b Policy Progress'!F6="4=Achieved milestone target",4,""))))</f>
        <v/>
      </c>
      <c r="C6" s="187" t="str">
        <f>IF('Tab3b Policy Progress'!G6="1=No contribution to target ",1,IF('Tab3b Policy Progress'!G6="2=Initiated contribution to target",2,IF('Tab3b Policy Progress'!G6="3=Approaches milestone target",3,IF('Tab3b Policy Progress'!G6="4=Achieved milestone target",4,""))))</f>
        <v/>
      </c>
      <c r="D6" s="187" t="str">
        <f>IF('Tab3b Policy Progress'!H6="1=No contribution to target ",1,IF('Tab3b Policy Progress'!H6="2=Initiated contribution to target",2,IF('Tab3b Policy Progress'!H6="3=Approaches milestone target",3,IF('Tab3b Policy Progress'!H6="4=Achieved milestone target",4,""))))</f>
        <v/>
      </c>
      <c r="E6" s="187" t="str">
        <f>IF('Tab3b Policy Progress'!I6="1=No contribution to target ",1,IF('Tab3b Policy Progress'!I6="2=Initiated contribution to target",2,IF('Tab3b Policy Progress'!I6="3=Approaches milestone target",3,IF('Tab3b Policy Progress'!I6="4=Achieved milestone target",4,""))))</f>
        <v/>
      </c>
      <c r="F6" s="187" t="str">
        <f t="shared" ref="F6:I11" si="1">B6</f>
        <v/>
      </c>
      <c r="G6" s="188" t="str">
        <f t="shared" si="1"/>
        <v/>
      </c>
      <c r="H6" s="188" t="str">
        <f t="shared" si="1"/>
        <v/>
      </c>
      <c r="I6" s="189" t="str">
        <f t="shared" si="1"/>
        <v/>
      </c>
    </row>
    <row r="7" spans="1:9" ht="80.099999999999994" customHeight="1" x14ac:dyDescent="0.5">
      <c r="A7" s="154" t="s">
        <v>527</v>
      </c>
      <c r="B7" s="187" t="str">
        <f>IF('Tab3b Policy Progress'!F7="1=No contribution to target ",1,IF('Tab3b Policy Progress'!F7="2=Initiated contribution to target",2,IF('Tab3b Policy Progress'!F7="3=Approaches milestone target",3,IF('Tab3b Policy Progress'!F7="4=Achieved milestone target",4,""))))</f>
        <v/>
      </c>
      <c r="C7" s="187" t="str">
        <f>IF('Tab3b Policy Progress'!G7="1=No contribution to target ",1,IF('Tab3b Policy Progress'!G7="2=Initiated contribution to target",2,IF('Tab3b Policy Progress'!G7="3=Approaches milestone target",3,IF('Tab3b Policy Progress'!G7="4=Achieved milestone target",4,""))))</f>
        <v/>
      </c>
      <c r="D7" s="187" t="str">
        <f>IF('Tab3b Policy Progress'!H7="1=No contribution to target ",1,IF('Tab3b Policy Progress'!H7="2=Initiated contribution to target",2,IF('Tab3b Policy Progress'!H7="3=Approaches milestone target",3,IF('Tab3b Policy Progress'!H7="4=Achieved milestone target",4,""))))</f>
        <v/>
      </c>
      <c r="E7" s="187" t="str">
        <f>IF('Tab3b Policy Progress'!I7="1=No contribution to target ",1,IF('Tab3b Policy Progress'!I7="2=Initiated contribution to target",2,IF('Tab3b Policy Progress'!I7="3=Approaches milestone target",3,IF('Tab3b Policy Progress'!I7="4=Achieved milestone target",4,""))))</f>
        <v/>
      </c>
      <c r="F7" s="187" t="str">
        <f t="shared" si="1"/>
        <v/>
      </c>
      <c r="G7" s="188" t="str">
        <f t="shared" si="1"/>
        <v/>
      </c>
      <c r="H7" s="188" t="str">
        <f t="shared" si="1"/>
        <v/>
      </c>
      <c r="I7" s="189" t="str">
        <f t="shared" si="1"/>
        <v/>
      </c>
    </row>
    <row r="8" spans="1:9" ht="80.099999999999994" customHeight="1" x14ac:dyDescent="0.5">
      <c r="A8" s="153" t="s">
        <v>528</v>
      </c>
      <c r="B8" s="187" t="str">
        <f>IF('Tab3b Policy Progress'!F8="1=No contribution to target ",1,IF('Tab3b Policy Progress'!F8="2=Initiated contribution to target",2,IF('Tab3b Policy Progress'!F8="3=Approaches milestone target",3,IF('Tab3b Policy Progress'!F8="4=Achieved milestone target",4,""))))</f>
        <v/>
      </c>
      <c r="C8" s="187" t="str">
        <f>IF('Tab3b Policy Progress'!G8="1=No contribution to target ",1,IF('Tab3b Policy Progress'!G8="2=Initiated contribution to target",2,IF('Tab3b Policy Progress'!G8="3=Approaches milestone target",3,IF('Tab3b Policy Progress'!G8="4=Achieved milestone target",4,""))))</f>
        <v/>
      </c>
      <c r="D8" s="187" t="str">
        <f>IF('Tab3b Policy Progress'!H8="1=No contribution to target ",1,IF('Tab3b Policy Progress'!H8="2=Initiated contribution to target",2,IF('Tab3b Policy Progress'!H8="3=Approaches milestone target",3,IF('Tab3b Policy Progress'!H8="4=Achieved milestone target",4,""))))</f>
        <v/>
      </c>
      <c r="E8" s="187" t="str">
        <f>IF('Tab3b Policy Progress'!I8="1=No contribution to target ",1,IF('Tab3b Policy Progress'!I8="2=Initiated contribution to target",2,IF('Tab3b Policy Progress'!I8="3=Approaches milestone target",3,IF('Tab3b Policy Progress'!I8="4=Achieved milestone target",4,""))))</f>
        <v/>
      </c>
      <c r="F8" s="187" t="str">
        <f t="shared" si="1"/>
        <v/>
      </c>
      <c r="G8" s="188" t="str">
        <f t="shared" si="1"/>
        <v/>
      </c>
      <c r="H8" s="188" t="str">
        <f t="shared" si="1"/>
        <v/>
      </c>
      <c r="I8" s="189" t="str">
        <f t="shared" si="1"/>
        <v/>
      </c>
    </row>
    <row r="9" spans="1:9" ht="80.099999999999994" customHeight="1" x14ac:dyDescent="0.5">
      <c r="A9" s="191" t="s">
        <v>574</v>
      </c>
      <c r="B9" s="187" t="str">
        <f>IF('Tab3b Policy Progress'!F9="1=No contribution to target ",1,IF('Tab3b Policy Progress'!F9="2=Initiated contribution to target",2,IF('Tab3b Policy Progress'!F9="3=Approaches milestone target",3,IF('Tab3b Policy Progress'!F9="4=Achieved milestone target",4,""))))</f>
        <v/>
      </c>
      <c r="C9" s="187" t="str">
        <f>IF('Tab3b Policy Progress'!G9="1=No contribution to target ",1,IF('Tab3b Policy Progress'!G9="2=Initiated contribution to target",2,IF('Tab3b Policy Progress'!G9="3=Approaches milestone target",3,IF('Tab3b Policy Progress'!G9="4=Achieved milestone target",4,""))))</f>
        <v/>
      </c>
      <c r="D9" s="187" t="str">
        <f>IF('Tab3b Policy Progress'!H9="1=No contribution to target ",1,IF('Tab3b Policy Progress'!H9="2=Initiated contribution to target",2,IF('Tab3b Policy Progress'!H9="3=Approaches milestone target",3,IF('Tab3b Policy Progress'!H9="4=Achieved milestone target",4,""))))</f>
        <v/>
      </c>
      <c r="E9" s="187" t="str">
        <f>IF('Tab3b Policy Progress'!I9="1=No contribution to target ",1,IF('Tab3b Policy Progress'!I9="2=Initiated contribution to target",2,IF('Tab3b Policy Progress'!I9="3=Approaches milestone target",3,IF('Tab3b Policy Progress'!I9="4=Achieved milestone target",4,""))))</f>
        <v/>
      </c>
      <c r="F9" s="187" t="str">
        <f t="shared" si="1"/>
        <v/>
      </c>
      <c r="G9" s="188" t="str">
        <f t="shared" si="1"/>
        <v/>
      </c>
      <c r="H9" s="188" t="str">
        <f t="shared" si="1"/>
        <v/>
      </c>
      <c r="I9" s="189" t="str">
        <f t="shared" si="1"/>
        <v/>
      </c>
    </row>
    <row r="10" spans="1:9" ht="80.099999999999994" customHeight="1" x14ac:dyDescent="0.5">
      <c r="A10" s="191" t="s">
        <v>573</v>
      </c>
      <c r="B10" s="187" t="str">
        <f>IF('Tab3b Policy Progress'!F10="1=No contribution to target ",1,IF('Tab3b Policy Progress'!F10="2=Initiated contribution to target",2,IF('Tab3b Policy Progress'!F10="3=Approaches milestone target",3,IF('Tab3b Policy Progress'!F10="4=Achieved milestone target",4,""))))</f>
        <v/>
      </c>
      <c r="C10" s="187" t="str">
        <f>IF('Tab3b Policy Progress'!G10="1=No contribution to target ",1,IF('Tab3b Policy Progress'!G10="2=Initiated contribution to target",2,IF('Tab3b Policy Progress'!G10="3=Approaches milestone target",3,IF('Tab3b Policy Progress'!G10="4=Achieved milestone target",4,""))))</f>
        <v/>
      </c>
      <c r="D10" s="187" t="str">
        <f>IF('Tab3b Policy Progress'!H10="1=No contribution to target ",1,IF('Tab3b Policy Progress'!H10="2=Initiated contribution to target",2,IF('Tab3b Policy Progress'!H10="3=Approaches milestone target",3,IF('Tab3b Policy Progress'!H10="4=Achieved milestone target",4,""))))</f>
        <v/>
      </c>
      <c r="E10" s="187" t="str">
        <f>IF('Tab3b Policy Progress'!I10="1=No contribution to target ",1,IF('Tab3b Policy Progress'!I10="2=Initiated contribution to target",2,IF('Tab3b Policy Progress'!I10="3=Approaches milestone target",3,IF('Tab3b Policy Progress'!I10="4=Achieved milestone target",4,""))))</f>
        <v/>
      </c>
      <c r="F10" s="187" t="str">
        <f t="shared" si="1"/>
        <v/>
      </c>
      <c r="G10" s="188" t="str">
        <f t="shared" si="1"/>
        <v/>
      </c>
      <c r="H10" s="188" t="str">
        <f t="shared" si="1"/>
        <v/>
      </c>
      <c r="I10" s="189" t="str">
        <f t="shared" si="1"/>
        <v/>
      </c>
    </row>
    <row r="11" spans="1:9" ht="80.099999999999994" customHeight="1" x14ac:dyDescent="0.5">
      <c r="A11" s="191" t="s">
        <v>572</v>
      </c>
      <c r="B11" s="187" t="str">
        <f>IF('Tab3b Policy Progress'!F11="1=No contribution to target ",1,IF('Tab3b Policy Progress'!F11="2=Initiated contribution to target",2,IF('Tab3b Policy Progress'!F11="3=Approaches milestone target",3,IF('Tab3b Policy Progress'!F11="4=Achieved milestone target",4,""))))</f>
        <v/>
      </c>
      <c r="C11" s="187" t="str">
        <f>IF('Tab3b Policy Progress'!G11="1=No contribution to target ",1,IF('Tab3b Policy Progress'!G11="2=Initiated contribution to target",2,IF('Tab3b Policy Progress'!G11="3=Approaches milestone target",3,IF('Tab3b Policy Progress'!G11="4=Achieved milestone target",4,""))))</f>
        <v/>
      </c>
      <c r="D11" s="187" t="str">
        <f>IF('Tab3b Policy Progress'!H11="1=No contribution to target ",1,IF('Tab3b Policy Progress'!H11="2=Initiated contribution to target",2,IF('Tab3b Policy Progress'!H11="3=Approaches milestone target",3,IF('Tab3b Policy Progress'!H11="4=Achieved milestone target",4,""))))</f>
        <v/>
      </c>
      <c r="E11" s="187" t="str">
        <f>IF('Tab3b Policy Progress'!I11="1=No contribution to target ",1,IF('Tab3b Policy Progress'!I11="2=Initiated contribution to target",2,IF('Tab3b Policy Progress'!I11="3=Approaches milestone target",3,IF('Tab3b Policy Progress'!I11="4=Achieved milestone target",4,""))))</f>
        <v/>
      </c>
      <c r="F11" s="187" t="str">
        <f t="shared" si="1"/>
        <v/>
      </c>
      <c r="G11" s="188" t="str">
        <f t="shared" si="1"/>
        <v/>
      </c>
      <c r="H11" s="188" t="str">
        <f t="shared" si="1"/>
        <v/>
      </c>
      <c r="I11" s="189" t="str">
        <f t="shared" si="1"/>
        <v/>
      </c>
    </row>
  </sheetData>
  <mergeCells count="2">
    <mergeCell ref="B1:E1"/>
    <mergeCell ref="F1:I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00"/>
  <sheetViews>
    <sheetView workbookViewId="0"/>
  </sheetViews>
  <sheetFormatPr defaultColWidth="11.25" defaultRowHeight="15" customHeight="1" x14ac:dyDescent="0.5"/>
  <cols>
    <col min="1" max="1" width="3.25" customWidth="1"/>
    <col min="2" max="2" width="36" customWidth="1"/>
    <col min="3" max="3" width="20.25" customWidth="1"/>
    <col min="4" max="4" width="17.25" customWidth="1"/>
    <col min="5" max="5" width="62" customWidth="1"/>
    <col min="6" max="6" width="41.75" customWidth="1"/>
  </cols>
  <sheetData>
    <row r="1" spans="1:6" ht="15.75" customHeight="1" x14ac:dyDescent="0.5"/>
    <row r="2" spans="1:6" ht="31.5" customHeight="1" x14ac:dyDescent="0.5">
      <c r="A2" s="71"/>
      <c r="B2" s="290" t="s">
        <v>453</v>
      </c>
      <c r="C2" s="291"/>
      <c r="D2" s="291"/>
      <c r="E2" s="291"/>
      <c r="F2" s="286"/>
    </row>
    <row r="3" spans="1:6" ht="15.75" customHeight="1" x14ac:dyDescent="0.5">
      <c r="A3" s="71"/>
      <c r="B3" s="72" t="s">
        <v>454</v>
      </c>
      <c r="C3" s="72" t="s">
        <v>455</v>
      </c>
      <c r="D3" s="72" t="s">
        <v>456</v>
      </c>
      <c r="E3" s="72" t="s">
        <v>457</v>
      </c>
      <c r="F3" s="72" t="s">
        <v>458</v>
      </c>
    </row>
    <row r="4" spans="1:6" ht="204.75" x14ac:dyDescent="0.5">
      <c r="A4" s="73"/>
      <c r="B4" s="74" t="s">
        <v>459</v>
      </c>
      <c r="C4" s="148" t="s">
        <v>460</v>
      </c>
      <c r="D4" s="148" t="s">
        <v>461</v>
      </c>
      <c r="E4" s="148" t="s">
        <v>462</v>
      </c>
      <c r="F4" s="148" t="s">
        <v>463</v>
      </c>
    </row>
    <row r="5" spans="1:6" ht="78.75" x14ac:dyDescent="0.5">
      <c r="A5" s="73"/>
      <c r="B5" s="75" t="s">
        <v>464</v>
      </c>
      <c r="C5" s="149" t="s">
        <v>460</v>
      </c>
      <c r="D5" s="149" t="s">
        <v>465</v>
      </c>
      <c r="E5" s="149" t="s">
        <v>466</v>
      </c>
      <c r="F5" s="148" t="s">
        <v>463</v>
      </c>
    </row>
    <row r="6" spans="1:6" ht="110.25" x14ac:dyDescent="0.5">
      <c r="A6" s="73"/>
      <c r="B6" s="74" t="s">
        <v>467</v>
      </c>
      <c r="C6" s="148" t="s">
        <v>460</v>
      </c>
      <c r="D6" s="148" t="s">
        <v>461</v>
      </c>
      <c r="E6" s="148" t="s">
        <v>468</v>
      </c>
      <c r="F6" s="148" t="s">
        <v>463</v>
      </c>
    </row>
    <row r="7" spans="1:6" ht="141.75" x14ac:dyDescent="0.5">
      <c r="A7" s="73"/>
      <c r="B7" s="74" t="s">
        <v>469</v>
      </c>
      <c r="C7" s="148" t="s">
        <v>460</v>
      </c>
      <c r="D7" s="148" t="s">
        <v>461</v>
      </c>
      <c r="E7" s="148" t="s">
        <v>470</v>
      </c>
      <c r="F7" s="148" t="s">
        <v>463</v>
      </c>
    </row>
    <row r="8" spans="1:6" ht="126" x14ac:dyDescent="0.5">
      <c r="A8" s="73"/>
      <c r="B8" s="74" t="s">
        <v>471</v>
      </c>
      <c r="C8" s="148" t="s">
        <v>460</v>
      </c>
      <c r="D8" s="148" t="s">
        <v>472</v>
      </c>
      <c r="E8" s="148" t="s">
        <v>473</v>
      </c>
      <c r="F8" s="148" t="s">
        <v>463</v>
      </c>
    </row>
    <row r="9" spans="1:6" ht="31.5" customHeight="1" x14ac:dyDescent="0.5">
      <c r="A9" s="71"/>
      <c r="B9" s="290" t="s">
        <v>474</v>
      </c>
      <c r="C9" s="291"/>
      <c r="D9" s="291"/>
      <c r="E9" s="291"/>
      <c r="F9" s="286"/>
    </row>
    <row r="10" spans="1:6" ht="15.75" customHeight="1" x14ac:dyDescent="0.5">
      <c r="A10" s="71"/>
      <c r="B10" s="72" t="s">
        <v>475</v>
      </c>
      <c r="C10" s="72" t="s">
        <v>455</v>
      </c>
      <c r="D10" s="72" t="s">
        <v>456</v>
      </c>
      <c r="E10" s="72" t="s">
        <v>457</v>
      </c>
      <c r="F10" s="72" t="s">
        <v>458</v>
      </c>
    </row>
    <row r="11" spans="1:6" ht="204.75" x14ac:dyDescent="0.5">
      <c r="A11" s="73"/>
      <c r="B11" s="74" t="s">
        <v>476</v>
      </c>
      <c r="C11" s="148" t="s">
        <v>477</v>
      </c>
      <c r="D11" s="148" t="s">
        <v>465</v>
      </c>
      <c r="E11" s="148" t="s">
        <v>478</v>
      </c>
      <c r="F11" s="148" t="s">
        <v>479</v>
      </c>
    </row>
    <row r="12" spans="1:6" ht="141.75" x14ac:dyDescent="0.5">
      <c r="A12" s="73"/>
      <c r="B12" s="74" t="s">
        <v>480</v>
      </c>
      <c r="C12" s="148" t="s">
        <v>460</v>
      </c>
      <c r="D12" s="148" t="s">
        <v>481</v>
      </c>
      <c r="E12" s="148" t="s">
        <v>482</v>
      </c>
      <c r="F12" s="148" t="s">
        <v>479</v>
      </c>
    </row>
    <row r="13" spans="1:6" ht="189" x14ac:dyDescent="0.5">
      <c r="A13" s="73"/>
      <c r="B13" s="74" t="s">
        <v>483</v>
      </c>
      <c r="C13" s="148" t="s">
        <v>477</v>
      </c>
      <c r="D13" s="148" t="s">
        <v>481</v>
      </c>
      <c r="E13" s="148" t="s">
        <v>484</v>
      </c>
      <c r="F13" s="148" t="s">
        <v>479</v>
      </c>
    </row>
    <row r="14" spans="1:6" ht="362.25" x14ac:dyDescent="0.5">
      <c r="A14" s="73"/>
      <c r="B14" s="76" t="s">
        <v>485</v>
      </c>
      <c r="C14" s="77" t="s">
        <v>460</v>
      </c>
      <c r="D14" s="77" t="s">
        <v>461</v>
      </c>
      <c r="E14" s="76" t="s">
        <v>486</v>
      </c>
      <c r="F14" s="148" t="s">
        <v>479</v>
      </c>
    </row>
    <row r="15" spans="1:6" ht="110.25" x14ac:dyDescent="0.5">
      <c r="A15" s="73"/>
      <c r="B15" s="76" t="s">
        <v>487</v>
      </c>
      <c r="C15" s="77" t="s">
        <v>477</v>
      </c>
      <c r="D15" s="77" t="s">
        <v>472</v>
      </c>
      <c r="E15" s="76" t="s">
        <v>488</v>
      </c>
      <c r="F15" s="148" t="s">
        <v>479</v>
      </c>
    </row>
    <row r="16" spans="1:6" ht="315" x14ac:dyDescent="0.5">
      <c r="A16" s="73"/>
      <c r="B16" s="76" t="s">
        <v>489</v>
      </c>
      <c r="C16" s="77" t="s">
        <v>460</v>
      </c>
      <c r="D16" s="77" t="s">
        <v>461</v>
      </c>
      <c r="E16" s="76" t="s">
        <v>490</v>
      </c>
      <c r="F16" s="148" t="s">
        <v>479</v>
      </c>
    </row>
    <row r="17" spans="2:6" ht="157.5" x14ac:dyDescent="0.5">
      <c r="B17" s="76" t="s">
        <v>491</v>
      </c>
      <c r="C17" s="77" t="s">
        <v>460</v>
      </c>
      <c r="D17" s="77" t="s">
        <v>481</v>
      </c>
      <c r="E17" s="76" t="s">
        <v>492</v>
      </c>
      <c r="F17" s="148" t="s">
        <v>479</v>
      </c>
    </row>
    <row r="18" spans="2:6" ht="236.25" x14ac:dyDescent="0.5">
      <c r="B18" s="76" t="s">
        <v>493</v>
      </c>
      <c r="C18" s="77" t="s">
        <v>460</v>
      </c>
      <c r="D18" s="77" t="s">
        <v>472</v>
      </c>
      <c r="E18" s="76" t="s">
        <v>494</v>
      </c>
      <c r="F18" s="148" t="s">
        <v>479</v>
      </c>
    </row>
    <row r="19" spans="2:6" ht="15.75" customHeight="1" x14ac:dyDescent="0.5"/>
    <row r="20" spans="2:6" ht="15.75" customHeight="1" x14ac:dyDescent="0.5"/>
    <row r="21" spans="2:6" ht="15.75" customHeight="1" x14ac:dyDescent="0.5"/>
    <row r="22" spans="2:6" ht="15.75" customHeight="1" x14ac:dyDescent="0.5"/>
    <row r="23" spans="2:6" ht="15.75" customHeight="1" x14ac:dyDescent="0.5"/>
    <row r="24" spans="2:6" ht="15.75" customHeight="1" x14ac:dyDescent="0.5"/>
    <row r="25" spans="2:6" ht="15.75" customHeight="1" x14ac:dyDescent="0.5"/>
    <row r="26" spans="2:6" ht="15.75" customHeight="1" x14ac:dyDescent="0.5"/>
    <row r="27" spans="2:6" ht="15.75" customHeight="1" x14ac:dyDescent="0.5"/>
    <row r="28" spans="2:6" ht="15.75" customHeight="1" x14ac:dyDescent="0.5"/>
    <row r="29" spans="2:6" ht="15.75" customHeight="1" x14ac:dyDescent="0.5"/>
    <row r="30" spans="2:6" ht="15.75" customHeight="1" x14ac:dyDescent="0.5"/>
    <row r="31" spans="2:6" ht="15.75" customHeight="1" x14ac:dyDescent="0.5"/>
    <row r="32" spans="2:6" ht="15.75" customHeight="1" x14ac:dyDescent="0.5"/>
    <row r="33" ht="15.75" customHeight="1" x14ac:dyDescent="0.5"/>
    <row r="34" ht="15.75" customHeight="1" x14ac:dyDescent="0.5"/>
    <row r="35" ht="15.75" customHeight="1" x14ac:dyDescent="0.5"/>
    <row r="36" ht="15.75" customHeight="1" x14ac:dyDescent="0.5"/>
    <row r="37" ht="15.75" customHeight="1" x14ac:dyDescent="0.5"/>
    <row r="38" ht="15.75" customHeight="1" x14ac:dyDescent="0.5"/>
    <row r="39" ht="15.75" customHeight="1" x14ac:dyDescent="0.5"/>
    <row r="40" ht="15.75" customHeight="1" x14ac:dyDescent="0.5"/>
    <row r="41" ht="15.75" customHeight="1" x14ac:dyDescent="0.5"/>
    <row r="42" ht="15.75" customHeight="1" x14ac:dyDescent="0.5"/>
    <row r="43" ht="15.75" customHeight="1" x14ac:dyDescent="0.5"/>
    <row r="44" ht="15.75" customHeight="1" x14ac:dyDescent="0.5"/>
    <row r="45" ht="15.75" customHeight="1" x14ac:dyDescent="0.5"/>
    <row r="46" ht="15.75" customHeight="1" x14ac:dyDescent="0.5"/>
    <row r="47" ht="15.75" customHeight="1" x14ac:dyDescent="0.5"/>
    <row r="48" ht="15.75" customHeight="1" x14ac:dyDescent="0.5"/>
    <row r="49" ht="15.75" customHeight="1" x14ac:dyDescent="0.5"/>
    <row r="50" ht="15.75" customHeight="1" x14ac:dyDescent="0.5"/>
    <row r="51" ht="15.75" customHeight="1" x14ac:dyDescent="0.5"/>
    <row r="52" ht="15.75" customHeight="1" x14ac:dyDescent="0.5"/>
    <row r="53" ht="15.75" customHeight="1" x14ac:dyDescent="0.5"/>
    <row r="54" ht="15.75" customHeight="1" x14ac:dyDescent="0.5"/>
    <row r="55" ht="15.75" customHeight="1" x14ac:dyDescent="0.5"/>
    <row r="56" ht="15.75" customHeight="1" x14ac:dyDescent="0.5"/>
    <row r="57" ht="15.75" customHeight="1" x14ac:dyDescent="0.5"/>
    <row r="58" ht="15.75" customHeight="1" x14ac:dyDescent="0.5"/>
    <row r="59" ht="15.75" customHeight="1" x14ac:dyDescent="0.5"/>
    <row r="60" ht="15.75" customHeight="1" x14ac:dyDescent="0.5"/>
    <row r="61" ht="15.75" customHeight="1" x14ac:dyDescent="0.5"/>
    <row r="62" ht="15.75" customHeight="1" x14ac:dyDescent="0.5"/>
    <row r="63" ht="15.75" customHeight="1" x14ac:dyDescent="0.5"/>
    <row r="64" ht="15.75" customHeight="1" x14ac:dyDescent="0.5"/>
    <row r="65" ht="15.75" customHeight="1" x14ac:dyDescent="0.5"/>
    <row r="66" ht="15.75" customHeight="1" x14ac:dyDescent="0.5"/>
    <row r="67" ht="15.75" customHeight="1" x14ac:dyDescent="0.5"/>
    <row r="68" ht="15.75" customHeight="1" x14ac:dyDescent="0.5"/>
    <row r="69" ht="15.75" customHeight="1" x14ac:dyDescent="0.5"/>
    <row r="70" ht="15.75" customHeight="1" x14ac:dyDescent="0.5"/>
    <row r="71" ht="15.75" customHeight="1" x14ac:dyDescent="0.5"/>
    <row r="72" ht="15.75" customHeight="1" x14ac:dyDescent="0.5"/>
    <row r="73" ht="15.75" customHeight="1" x14ac:dyDescent="0.5"/>
    <row r="74" ht="15.75" customHeight="1" x14ac:dyDescent="0.5"/>
    <row r="75" ht="15.75" customHeight="1" x14ac:dyDescent="0.5"/>
    <row r="76" ht="15.75" customHeight="1" x14ac:dyDescent="0.5"/>
    <row r="77" ht="15.75" customHeight="1" x14ac:dyDescent="0.5"/>
    <row r="78" ht="15.75" customHeight="1" x14ac:dyDescent="0.5"/>
    <row r="79" ht="15.75" customHeight="1" x14ac:dyDescent="0.5"/>
    <row r="80" ht="15.75" customHeight="1" x14ac:dyDescent="0.5"/>
    <row r="81" ht="15.75" customHeight="1" x14ac:dyDescent="0.5"/>
    <row r="82" ht="15.75" customHeight="1" x14ac:dyDescent="0.5"/>
    <row r="83" ht="15.75" customHeight="1" x14ac:dyDescent="0.5"/>
    <row r="84" ht="15.75" customHeight="1" x14ac:dyDescent="0.5"/>
    <row r="85" ht="15.75" customHeight="1" x14ac:dyDescent="0.5"/>
    <row r="86" ht="15.75" customHeight="1" x14ac:dyDescent="0.5"/>
    <row r="87" ht="15.75" customHeight="1" x14ac:dyDescent="0.5"/>
    <row r="88" ht="15.75" customHeight="1" x14ac:dyDescent="0.5"/>
    <row r="89" ht="15.75" customHeight="1" x14ac:dyDescent="0.5"/>
    <row r="90" ht="15.75" customHeight="1" x14ac:dyDescent="0.5"/>
    <row r="91" ht="15.75" customHeight="1" x14ac:dyDescent="0.5"/>
    <row r="92" ht="15.75" customHeight="1" x14ac:dyDescent="0.5"/>
    <row r="93" ht="15.75" customHeight="1" x14ac:dyDescent="0.5"/>
    <row r="94" ht="15.75" customHeight="1" x14ac:dyDescent="0.5"/>
    <row r="95" ht="15.75" customHeight="1" x14ac:dyDescent="0.5"/>
    <row r="96" ht="15.75" customHeight="1" x14ac:dyDescent="0.5"/>
    <row r="97" ht="15.75" customHeight="1" x14ac:dyDescent="0.5"/>
    <row r="98" ht="15.75" customHeight="1" x14ac:dyDescent="0.5"/>
    <row r="99" ht="15.75" customHeight="1" x14ac:dyDescent="0.5"/>
    <row r="100" ht="15.75" customHeight="1" x14ac:dyDescent="0.5"/>
    <row r="101" ht="15.75" customHeight="1" x14ac:dyDescent="0.5"/>
    <row r="102" ht="15.75" customHeight="1" x14ac:dyDescent="0.5"/>
    <row r="103" ht="15.75" customHeight="1" x14ac:dyDescent="0.5"/>
    <row r="104" ht="15.75" customHeight="1" x14ac:dyDescent="0.5"/>
    <row r="105" ht="15.75" customHeight="1" x14ac:dyDescent="0.5"/>
    <row r="106" ht="15.75" customHeight="1" x14ac:dyDescent="0.5"/>
    <row r="107" ht="15.75" customHeight="1" x14ac:dyDescent="0.5"/>
    <row r="108" ht="15.75" customHeight="1" x14ac:dyDescent="0.5"/>
    <row r="109" ht="15.75" customHeight="1" x14ac:dyDescent="0.5"/>
    <row r="110" ht="15.75" customHeight="1" x14ac:dyDescent="0.5"/>
    <row r="111" ht="15.75" customHeight="1" x14ac:dyDescent="0.5"/>
    <row r="112" ht="15.75" customHeight="1" x14ac:dyDescent="0.5"/>
    <row r="113" ht="15.75" customHeight="1" x14ac:dyDescent="0.5"/>
    <row r="114" ht="15.75" customHeight="1" x14ac:dyDescent="0.5"/>
    <row r="115" ht="15.75" customHeight="1" x14ac:dyDescent="0.5"/>
    <row r="116" ht="15.75" customHeight="1" x14ac:dyDescent="0.5"/>
    <row r="117" ht="15.75" customHeight="1" x14ac:dyDescent="0.5"/>
    <row r="118" ht="15.75" customHeight="1" x14ac:dyDescent="0.5"/>
    <row r="119" ht="15.75" customHeight="1" x14ac:dyDescent="0.5"/>
    <row r="120" ht="15.75" customHeight="1" x14ac:dyDescent="0.5"/>
    <row r="121" ht="15.75" customHeight="1" x14ac:dyDescent="0.5"/>
    <row r="122" ht="15.75" customHeight="1" x14ac:dyDescent="0.5"/>
    <row r="123" ht="15.75" customHeight="1" x14ac:dyDescent="0.5"/>
    <row r="124" ht="15.75" customHeight="1" x14ac:dyDescent="0.5"/>
    <row r="125" ht="15.75" customHeight="1" x14ac:dyDescent="0.5"/>
    <row r="126" ht="15.75" customHeight="1" x14ac:dyDescent="0.5"/>
    <row r="127" ht="15.75" customHeight="1" x14ac:dyDescent="0.5"/>
    <row r="128"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ht="15.75" customHeight="1" x14ac:dyDescent="0.5"/>
    <row r="226" ht="15.75" customHeight="1" x14ac:dyDescent="0.5"/>
    <row r="227" ht="15.75" customHeight="1" x14ac:dyDescent="0.5"/>
    <row r="228" ht="15.75" customHeight="1" x14ac:dyDescent="0.5"/>
    <row r="229" ht="15.75" customHeight="1" x14ac:dyDescent="0.5"/>
    <row r="230" ht="15.75" customHeight="1" x14ac:dyDescent="0.5"/>
    <row r="231" ht="15.75" customHeight="1" x14ac:dyDescent="0.5"/>
    <row r="232" ht="15.75" customHeight="1" x14ac:dyDescent="0.5"/>
    <row r="233" ht="15.75" customHeight="1" x14ac:dyDescent="0.5"/>
    <row r="234" ht="15.75" customHeight="1" x14ac:dyDescent="0.5"/>
    <row r="235" ht="15.75" customHeight="1" x14ac:dyDescent="0.5"/>
    <row r="236" ht="15.75" customHeight="1" x14ac:dyDescent="0.5"/>
    <row r="237" ht="15.75" customHeight="1" x14ac:dyDescent="0.5"/>
    <row r="238" ht="15.75" customHeight="1" x14ac:dyDescent="0.5"/>
    <row r="239" ht="15.75" customHeight="1" x14ac:dyDescent="0.5"/>
    <row r="240" ht="15.75" customHeight="1" x14ac:dyDescent="0.5"/>
    <row r="241" ht="15.75" customHeight="1" x14ac:dyDescent="0.5"/>
    <row r="242" ht="15.75" customHeight="1" x14ac:dyDescent="0.5"/>
    <row r="243" ht="15.75" customHeight="1" x14ac:dyDescent="0.5"/>
    <row r="244" ht="15.75" customHeight="1" x14ac:dyDescent="0.5"/>
    <row r="245" ht="15.75" customHeight="1" x14ac:dyDescent="0.5"/>
    <row r="246" ht="15.75" customHeight="1" x14ac:dyDescent="0.5"/>
    <row r="247" ht="15.75" customHeight="1" x14ac:dyDescent="0.5"/>
    <row r="248" ht="15.75" customHeight="1" x14ac:dyDescent="0.5"/>
    <row r="249" ht="15.75" customHeight="1" x14ac:dyDescent="0.5"/>
    <row r="250" ht="15.75" customHeight="1" x14ac:dyDescent="0.5"/>
    <row r="251" ht="15.75" customHeight="1" x14ac:dyDescent="0.5"/>
    <row r="252" ht="15.75" customHeight="1" x14ac:dyDescent="0.5"/>
    <row r="253" ht="15.75" customHeight="1" x14ac:dyDescent="0.5"/>
    <row r="254" ht="15.75" customHeight="1" x14ac:dyDescent="0.5"/>
    <row r="255" ht="15.75" customHeight="1" x14ac:dyDescent="0.5"/>
    <row r="256" ht="15.75" customHeight="1" x14ac:dyDescent="0.5"/>
    <row r="257" ht="15.75" customHeight="1" x14ac:dyDescent="0.5"/>
    <row r="258" ht="15.75" customHeight="1" x14ac:dyDescent="0.5"/>
    <row r="259" ht="15.75" customHeight="1" x14ac:dyDescent="0.5"/>
    <row r="260" ht="15.75" customHeight="1" x14ac:dyDescent="0.5"/>
    <row r="261" ht="15.75" customHeight="1" x14ac:dyDescent="0.5"/>
    <row r="262" ht="15.75" customHeight="1" x14ac:dyDescent="0.5"/>
    <row r="263" ht="15.75" customHeight="1" x14ac:dyDescent="0.5"/>
    <row r="264" ht="15.75" customHeight="1" x14ac:dyDescent="0.5"/>
    <row r="265" ht="15.75" customHeight="1" x14ac:dyDescent="0.5"/>
    <row r="266" ht="15.75" customHeight="1" x14ac:dyDescent="0.5"/>
    <row r="267" ht="15.75" customHeight="1" x14ac:dyDescent="0.5"/>
    <row r="268" ht="15.75" customHeight="1" x14ac:dyDescent="0.5"/>
    <row r="269" ht="15.75" customHeight="1" x14ac:dyDescent="0.5"/>
    <row r="270" ht="15.75" customHeight="1" x14ac:dyDescent="0.5"/>
    <row r="271" ht="15.75" customHeight="1" x14ac:dyDescent="0.5"/>
    <row r="272" ht="15.75" customHeight="1" x14ac:dyDescent="0.5"/>
    <row r="273" ht="15.75" customHeight="1" x14ac:dyDescent="0.5"/>
    <row r="274" ht="15.75" customHeight="1" x14ac:dyDescent="0.5"/>
    <row r="275" ht="15.75" customHeight="1" x14ac:dyDescent="0.5"/>
    <row r="276" ht="15.75" customHeight="1" x14ac:dyDescent="0.5"/>
    <row r="277" ht="15.75" customHeight="1" x14ac:dyDescent="0.5"/>
    <row r="278" ht="15.75" customHeight="1" x14ac:dyDescent="0.5"/>
    <row r="279" ht="15.75" customHeight="1" x14ac:dyDescent="0.5"/>
    <row r="280" ht="15.75" customHeight="1" x14ac:dyDescent="0.5"/>
    <row r="281" ht="15.75" customHeight="1" x14ac:dyDescent="0.5"/>
    <row r="282" ht="15.75" customHeight="1" x14ac:dyDescent="0.5"/>
    <row r="283" ht="15.75" customHeight="1" x14ac:dyDescent="0.5"/>
    <row r="284" ht="15.75" customHeight="1" x14ac:dyDescent="0.5"/>
    <row r="285" ht="15.75" customHeight="1" x14ac:dyDescent="0.5"/>
    <row r="286" ht="15.75" customHeight="1" x14ac:dyDescent="0.5"/>
    <row r="287" ht="15.75" customHeight="1" x14ac:dyDescent="0.5"/>
    <row r="288" ht="15.75" customHeight="1" x14ac:dyDescent="0.5"/>
    <row r="289" ht="15.75" customHeight="1" x14ac:dyDescent="0.5"/>
    <row r="290" ht="15.75" customHeight="1" x14ac:dyDescent="0.5"/>
    <row r="291" ht="15.75" customHeight="1" x14ac:dyDescent="0.5"/>
    <row r="292" ht="15.75" customHeight="1" x14ac:dyDescent="0.5"/>
    <row r="293" ht="15.75" customHeight="1" x14ac:dyDescent="0.5"/>
    <row r="294" ht="15.75" customHeight="1" x14ac:dyDescent="0.5"/>
    <row r="295" ht="15.75" customHeight="1" x14ac:dyDescent="0.5"/>
    <row r="296" ht="15.75" customHeight="1" x14ac:dyDescent="0.5"/>
    <row r="297" ht="15.75" customHeight="1" x14ac:dyDescent="0.5"/>
    <row r="298" ht="15.75" customHeight="1" x14ac:dyDescent="0.5"/>
    <row r="299" ht="15.75" customHeight="1" x14ac:dyDescent="0.5"/>
    <row r="300" ht="15.75" customHeight="1" x14ac:dyDescent="0.5"/>
    <row r="301" ht="15.75" customHeight="1" x14ac:dyDescent="0.5"/>
    <row r="302" ht="15.75" customHeight="1" x14ac:dyDescent="0.5"/>
    <row r="303" ht="15.75" customHeight="1" x14ac:dyDescent="0.5"/>
    <row r="304" ht="15.75" customHeight="1" x14ac:dyDescent="0.5"/>
    <row r="305" ht="15.75" customHeight="1" x14ac:dyDescent="0.5"/>
    <row r="306" ht="15.75" customHeight="1" x14ac:dyDescent="0.5"/>
    <row r="307" ht="15.75" customHeight="1" x14ac:dyDescent="0.5"/>
    <row r="308" ht="15.75" customHeight="1" x14ac:dyDescent="0.5"/>
    <row r="309" ht="15.75" customHeight="1" x14ac:dyDescent="0.5"/>
    <row r="310" ht="15.75" customHeight="1" x14ac:dyDescent="0.5"/>
    <row r="311" ht="15.75" customHeight="1" x14ac:dyDescent="0.5"/>
    <row r="312" ht="15.75" customHeight="1" x14ac:dyDescent="0.5"/>
    <row r="313" ht="15.75" customHeight="1" x14ac:dyDescent="0.5"/>
    <row r="314" ht="15.75" customHeight="1" x14ac:dyDescent="0.5"/>
    <row r="315" ht="15.75" customHeight="1" x14ac:dyDescent="0.5"/>
    <row r="316" ht="15.75" customHeight="1" x14ac:dyDescent="0.5"/>
    <row r="317" ht="15.75" customHeight="1" x14ac:dyDescent="0.5"/>
    <row r="318" ht="15.75" customHeight="1" x14ac:dyDescent="0.5"/>
    <row r="319" ht="15.75" customHeight="1" x14ac:dyDescent="0.5"/>
    <row r="320" ht="15.75" customHeight="1" x14ac:dyDescent="0.5"/>
    <row r="321" ht="15.75" customHeight="1" x14ac:dyDescent="0.5"/>
    <row r="322" ht="15.75" customHeight="1" x14ac:dyDescent="0.5"/>
    <row r="323" ht="15.75" customHeight="1" x14ac:dyDescent="0.5"/>
    <row r="324" ht="15.75" customHeight="1" x14ac:dyDescent="0.5"/>
    <row r="325" ht="15.75" customHeight="1" x14ac:dyDescent="0.5"/>
    <row r="326" ht="15.75" customHeight="1" x14ac:dyDescent="0.5"/>
    <row r="327" ht="15.75" customHeight="1" x14ac:dyDescent="0.5"/>
    <row r="328" ht="15.75" customHeight="1" x14ac:dyDescent="0.5"/>
    <row r="329" ht="15.75" customHeight="1" x14ac:dyDescent="0.5"/>
    <row r="330" ht="15.75" customHeight="1" x14ac:dyDescent="0.5"/>
    <row r="331" ht="15.75" customHeight="1" x14ac:dyDescent="0.5"/>
    <row r="332" ht="15.75" customHeight="1" x14ac:dyDescent="0.5"/>
    <row r="333" ht="15.75" customHeight="1" x14ac:dyDescent="0.5"/>
    <row r="334" ht="15.75" customHeight="1" x14ac:dyDescent="0.5"/>
    <row r="335" ht="15.75" customHeight="1" x14ac:dyDescent="0.5"/>
    <row r="336" ht="15.75" customHeight="1" x14ac:dyDescent="0.5"/>
    <row r="337" ht="15.75" customHeight="1" x14ac:dyDescent="0.5"/>
    <row r="338" ht="15.75" customHeight="1" x14ac:dyDescent="0.5"/>
    <row r="339" ht="15.75" customHeight="1" x14ac:dyDescent="0.5"/>
    <row r="340" ht="15.75" customHeight="1" x14ac:dyDescent="0.5"/>
    <row r="341" ht="15.75" customHeight="1" x14ac:dyDescent="0.5"/>
    <row r="342" ht="15.75" customHeight="1" x14ac:dyDescent="0.5"/>
    <row r="343" ht="15.75" customHeight="1" x14ac:dyDescent="0.5"/>
    <row r="344" ht="15.75" customHeight="1" x14ac:dyDescent="0.5"/>
    <row r="345" ht="15.75" customHeight="1" x14ac:dyDescent="0.5"/>
    <row r="346" ht="15.75" customHeight="1" x14ac:dyDescent="0.5"/>
    <row r="347" ht="15.75" customHeight="1" x14ac:dyDescent="0.5"/>
    <row r="348" ht="15.75" customHeight="1" x14ac:dyDescent="0.5"/>
    <row r="349" ht="15.75" customHeight="1" x14ac:dyDescent="0.5"/>
    <row r="350" ht="15.75" customHeight="1" x14ac:dyDescent="0.5"/>
    <row r="351" ht="15.75" customHeight="1" x14ac:dyDescent="0.5"/>
    <row r="352" ht="15.75" customHeight="1" x14ac:dyDescent="0.5"/>
    <row r="353" ht="15.75" customHeight="1" x14ac:dyDescent="0.5"/>
    <row r="354" ht="15.75" customHeight="1" x14ac:dyDescent="0.5"/>
    <row r="355" ht="15.75" customHeight="1" x14ac:dyDescent="0.5"/>
    <row r="356" ht="15.75" customHeight="1" x14ac:dyDescent="0.5"/>
    <row r="357" ht="15.75" customHeight="1" x14ac:dyDescent="0.5"/>
    <row r="358" ht="15.75" customHeight="1" x14ac:dyDescent="0.5"/>
    <row r="359" ht="15.75" customHeight="1" x14ac:dyDescent="0.5"/>
    <row r="360" ht="15.75" customHeight="1" x14ac:dyDescent="0.5"/>
    <row r="361" ht="15.75" customHeight="1" x14ac:dyDescent="0.5"/>
    <row r="362" ht="15.75" customHeight="1" x14ac:dyDescent="0.5"/>
    <row r="363" ht="15.75" customHeight="1" x14ac:dyDescent="0.5"/>
    <row r="364" ht="15.75" customHeight="1" x14ac:dyDescent="0.5"/>
    <row r="365" ht="15.75" customHeight="1" x14ac:dyDescent="0.5"/>
    <row r="366" ht="15.75" customHeight="1" x14ac:dyDescent="0.5"/>
    <row r="367" ht="15.75" customHeight="1" x14ac:dyDescent="0.5"/>
    <row r="368" ht="15.75" customHeight="1" x14ac:dyDescent="0.5"/>
    <row r="369" ht="15.75" customHeight="1" x14ac:dyDescent="0.5"/>
    <row r="370" ht="15.75" customHeight="1" x14ac:dyDescent="0.5"/>
    <row r="371" ht="15.75" customHeight="1" x14ac:dyDescent="0.5"/>
    <row r="372" ht="15.75" customHeight="1" x14ac:dyDescent="0.5"/>
    <row r="373" ht="15.75" customHeight="1" x14ac:dyDescent="0.5"/>
    <row r="374" ht="15.75" customHeight="1" x14ac:dyDescent="0.5"/>
    <row r="375" ht="15.75" customHeight="1" x14ac:dyDescent="0.5"/>
    <row r="376" ht="15.75" customHeight="1" x14ac:dyDescent="0.5"/>
    <row r="377" ht="15.75" customHeight="1" x14ac:dyDescent="0.5"/>
    <row r="378" ht="15.75" customHeight="1" x14ac:dyDescent="0.5"/>
    <row r="379" ht="15.75" customHeight="1" x14ac:dyDescent="0.5"/>
    <row r="380" ht="15.75" customHeight="1" x14ac:dyDescent="0.5"/>
    <row r="381" ht="15.75" customHeight="1" x14ac:dyDescent="0.5"/>
    <row r="382" ht="15.75" customHeight="1" x14ac:dyDescent="0.5"/>
    <row r="383" ht="15.75" customHeight="1" x14ac:dyDescent="0.5"/>
    <row r="384" ht="15.75" customHeight="1" x14ac:dyDescent="0.5"/>
    <row r="385" ht="15.75" customHeight="1" x14ac:dyDescent="0.5"/>
    <row r="386" ht="15.75" customHeight="1" x14ac:dyDescent="0.5"/>
    <row r="387" ht="15.75" customHeight="1" x14ac:dyDescent="0.5"/>
    <row r="388" ht="15.75" customHeight="1" x14ac:dyDescent="0.5"/>
    <row r="389" ht="15.75" customHeight="1" x14ac:dyDescent="0.5"/>
    <row r="390" ht="15.75" customHeight="1" x14ac:dyDescent="0.5"/>
    <row r="391" ht="15.75" customHeight="1" x14ac:dyDescent="0.5"/>
    <row r="392" ht="15.75" customHeight="1" x14ac:dyDescent="0.5"/>
    <row r="393" ht="15.75" customHeight="1" x14ac:dyDescent="0.5"/>
    <row r="394" ht="15.75" customHeight="1" x14ac:dyDescent="0.5"/>
    <row r="395" ht="15.75" customHeight="1" x14ac:dyDescent="0.5"/>
    <row r="396" ht="15.75" customHeight="1" x14ac:dyDescent="0.5"/>
    <row r="397" ht="15.75" customHeight="1" x14ac:dyDescent="0.5"/>
    <row r="398" ht="15.75" customHeight="1" x14ac:dyDescent="0.5"/>
    <row r="399" ht="15.75" customHeight="1" x14ac:dyDescent="0.5"/>
    <row r="400" ht="15.75" customHeight="1" x14ac:dyDescent="0.5"/>
    <row r="401" ht="15.75" customHeight="1" x14ac:dyDescent="0.5"/>
    <row r="402" ht="15.75" customHeight="1" x14ac:dyDescent="0.5"/>
    <row r="403" ht="15.75" customHeight="1" x14ac:dyDescent="0.5"/>
    <row r="404" ht="15.75" customHeight="1" x14ac:dyDescent="0.5"/>
    <row r="405" ht="15.75" customHeight="1" x14ac:dyDescent="0.5"/>
    <row r="406" ht="15.75" customHeight="1" x14ac:dyDescent="0.5"/>
    <row r="407" ht="15.75" customHeight="1" x14ac:dyDescent="0.5"/>
    <row r="408" ht="15.75" customHeight="1" x14ac:dyDescent="0.5"/>
    <row r="409" ht="15.75" customHeight="1" x14ac:dyDescent="0.5"/>
    <row r="410" ht="15.75" customHeight="1" x14ac:dyDescent="0.5"/>
    <row r="411" ht="15.75" customHeight="1" x14ac:dyDescent="0.5"/>
    <row r="412" ht="15.75" customHeight="1" x14ac:dyDescent="0.5"/>
    <row r="413" ht="15.75" customHeight="1" x14ac:dyDescent="0.5"/>
    <row r="414" ht="15.75" customHeight="1" x14ac:dyDescent="0.5"/>
    <row r="415" ht="15.75" customHeight="1" x14ac:dyDescent="0.5"/>
    <row r="416" ht="15.75" customHeight="1" x14ac:dyDescent="0.5"/>
    <row r="417" ht="15.75" customHeight="1" x14ac:dyDescent="0.5"/>
    <row r="418" ht="15.75" customHeight="1" x14ac:dyDescent="0.5"/>
    <row r="419" ht="15.75" customHeight="1" x14ac:dyDescent="0.5"/>
    <row r="420" ht="15.75" customHeight="1" x14ac:dyDescent="0.5"/>
    <row r="421" ht="15.75" customHeight="1" x14ac:dyDescent="0.5"/>
    <row r="422" ht="15.75" customHeight="1" x14ac:dyDescent="0.5"/>
    <row r="423" ht="15.75" customHeight="1" x14ac:dyDescent="0.5"/>
    <row r="424" ht="15.75" customHeight="1" x14ac:dyDescent="0.5"/>
    <row r="425" ht="15.75" customHeight="1" x14ac:dyDescent="0.5"/>
    <row r="426" ht="15.75" customHeight="1" x14ac:dyDescent="0.5"/>
    <row r="427" ht="15.75" customHeight="1" x14ac:dyDescent="0.5"/>
    <row r="428" ht="15.75" customHeight="1" x14ac:dyDescent="0.5"/>
    <row r="429" ht="15.75" customHeight="1" x14ac:dyDescent="0.5"/>
    <row r="430" ht="15.75" customHeight="1" x14ac:dyDescent="0.5"/>
    <row r="431" ht="15.75" customHeight="1" x14ac:dyDescent="0.5"/>
    <row r="432" ht="15.75" customHeight="1" x14ac:dyDescent="0.5"/>
    <row r="433" ht="15.75" customHeight="1" x14ac:dyDescent="0.5"/>
    <row r="434" ht="15.75" customHeight="1" x14ac:dyDescent="0.5"/>
    <row r="435" ht="15.75" customHeight="1" x14ac:dyDescent="0.5"/>
    <row r="436" ht="15.75" customHeight="1" x14ac:dyDescent="0.5"/>
    <row r="437" ht="15.75" customHeight="1" x14ac:dyDescent="0.5"/>
    <row r="438" ht="15.75" customHeight="1" x14ac:dyDescent="0.5"/>
    <row r="439" ht="15.75" customHeight="1" x14ac:dyDescent="0.5"/>
    <row r="440" ht="15.75" customHeight="1" x14ac:dyDescent="0.5"/>
    <row r="441" ht="15.75" customHeight="1" x14ac:dyDescent="0.5"/>
    <row r="442" ht="15.75" customHeight="1" x14ac:dyDescent="0.5"/>
    <row r="443" ht="15.75" customHeight="1" x14ac:dyDescent="0.5"/>
    <row r="444" ht="15.75" customHeight="1" x14ac:dyDescent="0.5"/>
    <row r="445" ht="15.75" customHeight="1" x14ac:dyDescent="0.5"/>
    <row r="446" ht="15.75" customHeight="1" x14ac:dyDescent="0.5"/>
    <row r="447" ht="15.75" customHeight="1" x14ac:dyDescent="0.5"/>
    <row r="448" ht="15.75" customHeight="1" x14ac:dyDescent="0.5"/>
    <row r="449" ht="15.75" customHeight="1" x14ac:dyDescent="0.5"/>
    <row r="450" ht="15.75" customHeight="1" x14ac:dyDescent="0.5"/>
    <row r="451" ht="15.75" customHeight="1" x14ac:dyDescent="0.5"/>
    <row r="452" ht="15.75" customHeight="1" x14ac:dyDescent="0.5"/>
    <row r="453" ht="15.75" customHeight="1" x14ac:dyDescent="0.5"/>
    <row r="454" ht="15.75" customHeight="1" x14ac:dyDescent="0.5"/>
    <row r="455" ht="15.75" customHeight="1" x14ac:dyDescent="0.5"/>
    <row r="456" ht="15.75" customHeight="1" x14ac:dyDescent="0.5"/>
    <row r="457" ht="15.75" customHeight="1" x14ac:dyDescent="0.5"/>
    <row r="458" ht="15.75" customHeight="1" x14ac:dyDescent="0.5"/>
    <row r="459" ht="15.75" customHeight="1" x14ac:dyDescent="0.5"/>
    <row r="460" ht="15.75" customHeight="1" x14ac:dyDescent="0.5"/>
    <row r="461" ht="15.75" customHeight="1" x14ac:dyDescent="0.5"/>
    <row r="462" ht="15.75" customHeight="1" x14ac:dyDescent="0.5"/>
    <row r="463" ht="15.75" customHeight="1" x14ac:dyDescent="0.5"/>
    <row r="464" ht="15.75" customHeight="1" x14ac:dyDescent="0.5"/>
    <row r="465" ht="15.75" customHeight="1" x14ac:dyDescent="0.5"/>
    <row r="466" ht="15.75" customHeight="1" x14ac:dyDescent="0.5"/>
    <row r="467" ht="15.75" customHeight="1" x14ac:dyDescent="0.5"/>
    <row r="468" ht="15.75" customHeight="1" x14ac:dyDescent="0.5"/>
    <row r="469" ht="15.75" customHeight="1" x14ac:dyDescent="0.5"/>
    <row r="470" ht="15.75" customHeight="1" x14ac:dyDescent="0.5"/>
    <row r="471" ht="15.75" customHeight="1" x14ac:dyDescent="0.5"/>
    <row r="472" ht="15.75" customHeight="1" x14ac:dyDescent="0.5"/>
    <row r="473" ht="15.75" customHeight="1" x14ac:dyDescent="0.5"/>
    <row r="474" ht="15.75" customHeight="1" x14ac:dyDescent="0.5"/>
    <row r="475" ht="15.75" customHeight="1" x14ac:dyDescent="0.5"/>
    <row r="476" ht="15.75" customHeight="1" x14ac:dyDescent="0.5"/>
    <row r="477" ht="15.75" customHeight="1" x14ac:dyDescent="0.5"/>
    <row r="478" ht="15.75" customHeight="1" x14ac:dyDescent="0.5"/>
    <row r="479" ht="15.75" customHeight="1" x14ac:dyDescent="0.5"/>
    <row r="480" ht="15.75" customHeight="1" x14ac:dyDescent="0.5"/>
    <row r="481" ht="15.75" customHeight="1" x14ac:dyDescent="0.5"/>
    <row r="482" ht="15.75" customHeight="1" x14ac:dyDescent="0.5"/>
    <row r="483" ht="15.75" customHeight="1" x14ac:dyDescent="0.5"/>
    <row r="484" ht="15.75" customHeight="1" x14ac:dyDescent="0.5"/>
    <row r="485" ht="15.75" customHeight="1" x14ac:dyDescent="0.5"/>
    <row r="486" ht="15.75" customHeight="1" x14ac:dyDescent="0.5"/>
    <row r="487" ht="15.75" customHeight="1" x14ac:dyDescent="0.5"/>
    <row r="488" ht="15.75" customHeight="1" x14ac:dyDescent="0.5"/>
    <row r="489" ht="15.75" customHeight="1" x14ac:dyDescent="0.5"/>
    <row r="490" ht="15.75" customHeight="1" x14ac:dyDescent="0.5"/>
    <row r="491" ht="15.75" customHeight="1" x14ac:dyDescent="0.5"/>
    <row r="492" ht="15.75" customHeight="1" x14ac:dyDescent="0.5"/>
    <row r="493" ht="15.75" customHeight="1" x14ac:dyDescent="0.5"/>
    <row r="494" ht="15.75" customHeight="1" x14ac:dyDescent="0.5"/>
    <row r="495" ht="15.75" customHeight="1" x14ac:dyDescent="0.5"/>
    <row r="496" ht="15.75" customHeight="1" x14ac:dyDescent="0.5"/>
    <row r="497" ht="15.75" customHeight="1" x14ac:dyDescent="0.5"/>
    <row r="498" ht="15.75" customHeight="1" x14ac:dyDescent="0.5"/>
    <row r="499" ht="15.75" customHeight="1" x14ac:dyDescent="0.5"/>
    <row r="500" ht="15.75" customHeight="1" x14ac:dyDescent="0.5"/>
    <row r="501" ht="15.75" customHeight="1" x14ac:dyDescent="0.5"/>
    <row r="502" ht="15.75" customHeight="1" x14ac:dyDescent="0.5"/>
    <row r="503" ht="15.75" customHeight="1" x14ac:dyDescent="0.5"/>
    <row r="504" ht="15.75" customHeight="1" x14ac:dyDescent="0.5"/>
    <row r="505" ht="15.75" customHeight="1" x14ac:dyDescent="0.5"/>
    <row r="506" ht="15.75" customHeight="1" x14ac:dyDescent="0.5"/>
    <row r="507" ht="15.75" customHeight="1" x14ac:dyDescent="0.5"/>
    <row r="508" ht="15.75" customHeight="1" x14ac:dyDescent="0.5"/>
    <row r="509" ht="15.75" customHeight="1" x14ac:dyDescent="0.5"/>
    <row r="510" ht="15.75" customHeight="1" x14ac:dyDescent="0.5"/>
    <row r="511" ht="15.75" customHeight="1" x14ac:dyDescent="0.5"/>
    <row r="512" ht="15.75" customHeight="1" x14ac:dyDescent="0.5"/>
    <row r="513" ht="15.75" customHeight="1" x14ac:dyDescent="0.5"/>
    <row r="514" ht="15.75" customHeight="1" x14ac:dyDescent="0.5"/>
    <row r="515" ht="15.75" customHeight="1" x14ac:dyDescent="0.5"/>
    <row r="516" ht="15.75" customHeight="1" x14ac:dyDescent="0.5"/>
    <row r="517" ht="15.75" customHeight="1" x14ac:dyDescent="0.5"/>
    <row r="518" ht="15.75" customHeight="1" x14ac:dyDescent="0.5"/>
    <row r="519" ht="15.75" customHeight="1" x14ac:dyDescent="0.5"/>
    <row r="520" ht="15.75" customHeight="1" x14ac:dyDescent="0.5"/>
    <row r="521" ht="15.75" customHeight="1" x14ac:dyDescent="0.5"/>
    <row r="522" ht="15.75" customHeight="1" x14ac:dyDescent="0.5"/>
    <row r="523" ht="15.75" customHeight="1" x14ac:dyDescent="0.5"/>
    <row r="524" ht="15.75" customHeight="1" x14ac:dyDescent="0.5"/>
    <row r="525" ht="15.75" customHeight="1" x14ac:dyDescent="0.5"/>
    <row r="526" ht="15.75" customHeight="1" x14ac:dyDescent="0.5"/>
    <row r="527" ht="15.75" customHeight="1" x14ac:dyDescent="0.5"/>
    <row r="528" ht="15.75" customHeight="1" x14ac:dyDescent="0.5"/>
    <row r="529" ht="15.75" customHeight="1" x14ac:dyDescent="0.5"/>
    <row r="530" ht="15.75" customHeight="1" x14ac:dyDescent="0.5"/>
    <row r="531" ht="15.75" customHeight="1" x14ac:dyDescent="0.5"/>
    <row r="532" ht="15.75" customHeight="1" x14ac:dyDescent="0.5"/>
    <row r="533" ht="15.75" customHeight="1" x14ac:dyDescent="0.5"/>
    <row r="534" ht="15.75" customHeight="1" x14ac:dyDescent="0.5"/>
    <row r="535" ht="15.75" customHeight="1" x14ac:dyDescent="0.5"/>
    <row r="536" ht="15.75" customHeight="1" x14ac:dyDescent="0.5"/>
    <row r="537" ht="15.75" customHeight="1" x14ac:dyDescent="0.5"/>
    <row r="538" ht="15.75" customHeight="1" x14ac:dyDescent="0.5"/>
    <row r="539" ht="15.75" customHeight="1" x14ac:dyDescent="0.5"/>
    <row r="540" ht="15.75" customHeight="1" x14ac:dyDescent="0.5"/>
    <row r="541" ht="15.75" customHeight="1" x14ac:dyDescent="0.5"/>
    <row r="542" ht="15.75" customHeight="1" x14ac:dyDescent="0.5"/>
    <row r="543" ht="15.75" customHeight="1" x14ac:dyDescent="0.5"/>
    <row r="544" ht="15.75" customHeight="1" x14ac:dyDescent="0.5"/>
    <row r="545" ht="15.75" customHeight="1" x14ac:dyDescent="0.5"/>
    <row r="546" ht="15.75" customHeight="1" x14ac:dyDescent="0.5"/>
    <row r="547" ht="15.75" customHeight="1" x14ac:dyDescent="0.5"/>
    <row r="548" ht="15.75" customHeight="1" x14ac:dyDescent="0.5"/>
    <row r="549" ht="15.75" customHeight="1" x14ac:dyDescent="0.5"/>
    <row r="550" ht="15.75" customHeight="1" x14ac:dyDescent="0.5"/>
    <row r="551" ht="15.75" customHeight="1" x14ac:dyDescent="0.5"/>
    <row r="552" ht="15.75" customHeight="1" x14ac:dyDescent="0.5"/>
    <row r="553" ht="15.75" customHeight="1" x14ac:dyDescent="0.5"/>
    <row r="554" ht="15.75" customHeight="1" x14ac:dyDescent="0.5"/>
    <row r="555" ht="15.75" customHeight="1" x14ac:dyDescent="0.5"/>
    <row r="556" ht="15.75" customHeight="1" x14ac:dyDescent="0.5"/>
    <row r="557" ht="15.75" customHeight="1" x14ac:dyDescent="0.5"/>
    <row r="558" ht="15.75" customHeight="1" x14ac:dyDescent="0.5"/>
    <row r="559" ht="15.75" customHeight="1" x14ac:dyDescent="0.5"/>
    <row r="560" ht="15.75" customHeight="1" x14ac:dyDescent="0.5"/>
    <row r="561" ht="15.75" customHeight="1" x14ac:dyDescent="0.5"/>
    <row r="562" ht="15.75" customHeight="1" x14ac:dyDescent="0.5"/>
    <row r="563" ht="15.75" customHeight="1" x14ac:dyDescent="0.5"/>
    <row r="564" ht="15.75" customHeight="1" x14ac:dyDescent="0.5"/>
    <row r="565" ht="15.75" customHeight="1" x14ac:dyDescent="0.5"/>
    <row r="566" ht="15.75" customHeight="1" x14ac:dyDescent="0.5"/>
    <row r="567" ht="15.75" customHeight="1" x14ac:dyDescent="0.5"/>
    <row r="568" ht="15.75" customHeight="1" x14ac:dyDescent="0.5"/>
    <row r="569" ht="15.75" customHeight="1" x14ac:dyDescent="0.5"/>
    <row r="570" ht="15.75" customHeight="1" x14ac:dyDescent="0.5"/>
    <row r="571" ht="15.75" customHeight="1" x14ac:dyDescent="0.5"/>
    <row r="572" ht="15.75" customHeight="1" x14ac:dyDescent="0.5"/>
    <row r="573" ht="15.75" customHeight="1" x14ac:dyDescent="0.5"/>
    <row r="574" ht="15.75" customHeight="1" x14ac:dyDescent="0.5"/>
    <row r="575" ht="15.75" customHeight="1" x14ac:dyDescent="0.5"/>
    <row r="576" ht="15.75" customHeight="1" x14ac:dyDescent="0.5"/>
    <row r="577" ht="15.75" customHeight="1" x14ac:dyDescent="0.5"/>
    <row r="578" ht="15.75" customHeight="1" x14ac:dyDescent="0.5"/>
    <row r="579" ht="15.75" customHeight="1" x14ac:dyDescent="0.5"/>
    <row r="580" ht="15.75" customHeight="1" x14ac:dyDescent="0.5"/>
    <row r="581" ht="15.75" customHeight="1" x14ac:dyDescent="0.5"/>
    <row r="582" ht="15.75" customHeight="1" x14ac:dyDescent="0.5"/>
    <row r="583" ht="15.75" customHeight="1" x14ac:dyDescent="0.5"/>
    <row r="584" ht="15.75" customHeight="1" x14ac:dyDescent="0.5"/>
    <row r="585" ht="15.75" customHeight="1" x14ac:dyDescent="0.5"/>
    <row r="586" ht="15.75" customHeight="1" x14ac:dyDescent="0.5"/>
    <row r="587" ht="15.75" customHeight="1" x14ac:dyDescent="0.5"/>
    <row r="588" ht="15.75" customHeight="1" x14ac:dyDescent="0.5"/>
    <row r="589" ht="15.75" customHeight="1" x14ac:dyDescent="0.5"/>
    <row r="590" ht="15.75" customHeight="1" x14ac:dyDescent="0.5"/>
    <row r="591" ht="15.75" customHeight="1" x14ac:dyDescent="0.5"/>
    <row r="592" ht="15.75" customHeight="1" x14ac:dyDescent="0.5"/>
    <row r="593" ht="15.75" customHeight="1" x14ac:dyDescent="0.5"/>
    <row r="594" ht="15.75" customHeight="1" x14ac:dyDescent="0.5"/>
    <row r="595" ht="15.75" customHeight="1" x14ac:dyDescent="0.5"/>
    <row r="596" ht="15.75" customHeight="1" x14ac:dyDescent="0.5"/>
    <row r="597" ht="15.75" customHeight="1" x14ac:dyDescent="0.5"/>
    <row r="598" ht="15.75" customHeight="1" x14ac:dyDescent="0.5"/>
    <row r="599" ht="15.75" customHeight="1" x14ac:dyDescent="0.5"/>
    <row r="600" ht="15.75" customHeight="1" x14ac:dyDescent="0.5"/>
    <row r="601" ht="15.75" customHeight="1" x14ac:dyDescent="0.5"/>
    <row r="602" ht="15.75" customHeight="1" x14ac:dyDescent="0.5"/>
    <row r="603" ht="15.75" customHeight="1" x14ac:dyDescent="0.5"/>
    <row r="604" ht="15.75" customHeight="1" x14ac:dyDescent="0.5"/>
    <row r="605" ht="15.75" customHeight="1" x14ac:dyDescent="0.5"/>
    <row r="606" ht="15.75" customHeight="1" x14ac:dyDescent="0.5"/>
    <row r="607" ht="15.75" customHeight="1" x14ac:dyDescent="0.5"/>
    <row r="608" ht="15.75" customHeight="1" x14ac:dyDescent="0.5"/>
    <row r="609" ht="15.75" customHeight="1" x14ac:dyDescent="0.5"/>
    <row r="610" ht="15.75" customHeight="1" x14ac:dyDescent="0.5"/>
    <row r="611" ht="15.75" customHeight="1" x14ac:dyDescent="0.5"/>
    <row r="612" ht="15.75" customHeight="1" x14ac:dyDescent="0.5"/>
    <row r="613" ht="15.75" customHeight="1" x14ac:dyDescent="0.5"/>
    <row r="614" ht="15.75" customHeight="1" x14ac:dyDescent="0.5"/>
    <row r="615" ht="15.75" customHeight="1" x14ac:dyDescent="0.5"/>
    <row r="616" ht="15.75" customHeight="1" x14ac:dyDescent="0.5"/>
    <row r="617" ht="15.75" customHeight="1" x14ac:dyDescent="0.5"/>
    <row r="618" ht="15.75" customHeight="1" x14ac:dyDescent="0.5"/>
    <row r="619" ht="15.75" customHeight="1" x14ac:dyDescent="0.5"/>
    <row r="620" ht="15.75" customHeight="1" x14ac:dyDescent="0.5"/>
    <row r="621" ht="15.75" customHeight="1" x14ac:dyDescent="0.5"/>
    <row r="622" ht="15.75" customHeight="1" x14ac:dyDescent="0.5"/>
    <row r="623" ht="15.75" customHeight="1" x14ac:dyDescent="0.5"/>
    <row r="624" ht="15.75" customHeight="1" x14ac:dyDescent="0.5"/>
    <row r="625" ht="15.75" customHeight="1" x14ac:dyDescent="0.5"/>
    <row r="626" ht="15.75" customHeight="1" x14ac:dyDescent="0.5"/>
    <row r="627" ht="15.75" customHeight="1" x14ac:dyDescent="0.5"/>
    <row r="628" ht="15.75" customHeight="1" x14ac:dyDescent="0.5"/>
    <row r="629" ht="15.75" customHeight="1" x14ac:dyDescent="0.5"/>
    <row r="630" ht="15.75" customHeight="1" x14ac:dyDescent="0.5"/>
    <row r="631" ht="15.75" customHeight="1" x14ac:dyDescent="0.5"/>
    <row r="632" ht="15.75" customHeight="1" x14ac:dyDescent="0.5"/>
    <row r="633" ht="15.75" customHeight="1" x14ac:dyDescent="0.5"/>
    <row r="634" ht="15.75" customHeight="1" x14ac:dyDescent="0.5"/>
    <row r="635" ht="15.75" customHeight="1" x14ac:dyDescent="0.5"/>
    <row r="636" ht="15.75" customHeight="1" x14ac:dyDescent="0.5"/>
    <row r="637" ht="15.75" customHeight="1" x14ac:dyDescent="0.5"/>
    <row r="638" ht="15.75" customHeight="1" x14ac:dyDescent="0.5"/>
    <row r="639" ht="15.75" customHeight="1" x14ac:dyDescent="0.5"/>
    <row r="640" ht="15.75" customHeight="1" x14ac:dyDescent="0.5"/>
    <row r="641" ht="15.75" customHeight="1" x14ac:dyDescent="0.5"/>
    <row r="642" ht="15.75" customHeight="1" x14ac:dyDescent="0.5"/>
    <row r="643" ht="15.75" customHeight="1" x14ac:dyDescent="0.5"/>
    <row r="644" ht="15.75" customHeight="1" x14ac:dyDescent="0.5"/>
    <row r="645" ht="15.75" customHeight="1" x14ac:dyDescent="0.5"/>
    <row r="646" ht="15.75" customHeight="1" x14ac:dyDescent="0.5"/>
    <row r="647" ht="15.75" customHeight="1" x14ac:dyDescent="0.5"/>
    <row r="648" ht="15.75" customHeight="1" x14ac:dyDescent="0.5"/>
    <row r="649" ht="15.75" customHeight="1" x14ac:dyDescent="0.5"/>
    <row r="650" ht="15.75" customHeight="1" x14ac:dyDescent="0.5"/>
    <row r="651" ht="15.75" customHeight="1" x14ac:dyDescent="0.5"/>
    <row r="652" ht="15.75" customHeight="1" x14ac:dyDescent="0.5"/>
    <row r="653" ht="15.75" customHeight="1" x14ac:dyDescent="0.5"/>
    <row r="654" ht="15.75" customHeight="1" x14ac:dyDescent="0.5"/>
    <row r="655" ht="15.75" customHeight="1" x14ac:dyDescent="0.5"/>
    <row r="656" ht="15.75" customHeight="1" x14ac:dyDescent="0.5"/>
    <row r="657" ht="15.75" customHeight="1" x14ac:dyDescent="0.5"/>
    <row r="658" ht="15.75" customHeight="1" x14ac:dyDescent="0.5"/>
    <row r="659" ht="15.75" customHeight="1" x14ac:dyDescent="0.5"/>
    <row r="660" ht="15.75" customHeight="1" x14ac:dyDescent="0.5"/>
    <row r="661" ht="15.75" customHeight="1" x14ac:dyDescent="0.5"/>
    <row r="662" ht="15.75" customHeight="1" x14ac:dyDescent="0.5"/>
    <row r="663" ht="15.75" customHeight="1" x14ac:dyDescent="0.5"/>
    <row r="664" ht="15.75" customHeight="1" x14ac:dyDescent="0.5"/>
    <row r="665" ht="15.75" customHeight="1" x14ac:dyDescent="0.5"/>
    <row r="666" ht="15.75" customHeight="1" x14ac:dyDescent="0.5"/>
    <row r="667" ht="15.75" customHeight="1" x14ac:dyDescent="0.5"/>
    <row r="668" ht="15.75" customHeight="1" x14ac:dyDescent="0.5"/>
    <row r="669" ht="15.75" customHeight="1" x14ac:dyDescent="0.5"/>
    <row r="670" ht="15.75" customHeight="1" x14ac:dyDescent="0.5"/>
    <row r="671" ht="15.75" customHeight="1" x14ac:dyDescent="0.5"/>
    <row r="672" ht="15.75" customHeight="1" x14ac:dyDescent="0.5"/>
    <row r="673" ht="15.75" customHeight="1" x14ac:dyDescent="0.5"/>
    <row r="674" ht="15.75" customHeight="1" x14ac:dyDescent="0.5"/>
    <row r="675" ht="15.75" customHeight="1" x14ac:dyDescent="0.5"/>
    <row r="676" ht="15.75" customHeight="1" x14ac:dyDescent="0.5"/>
    <row r="677" ht="15.75" customHeight="1" x14ac:dyDescent="0.5"/>
    <row r="678" ht="15.75" customHeight="1" x14ac:dyDescent="0.5"/>
    <row r="679" ht="15.75" customHeight="1" x14ac:dyDescent="0.5"/>
    <row r="680" ht="15.75" customHeight="1" x14ac:dyDescent="0.5"/>
    <row r="681" ht="15.75" customHeight="1" x14ac:dyDescent="0.5"/>
    <row r="682" ht="15.75" customHeight="1" x14ac:dyDescent="0.5"/>
    <row r="683" ht="15.75" customHeight="1" x14ac:dyDescent="0.5"/>
    <row r="684" ht="15.75" customHeight="1" x14ac:dyDescent="0.5"/>
    <row r="685" ht="15.75" customHeight="1" x14ac:dyDescent="0.5"/>
    <row r="686" ht="15.75" customHeight="1" x14ac:dyDescent="0.5"/>
    <row r="687" ht="15.75" customHeight="1" x14ac:dyDescent="0.5"/>
    <row r="688" ht="15.75" customHeight="1" x14ac:dyDescent="0.5"/>
    <row r="689" ht="15.75" customHeight="1" x14ac:dyDescent="0.5"/>
    <row r="690" ht="15.75" customHeight="1" x14ac:dyDescent="0.5"/>
    <row r="691" ht="15.75" customHeight="1" x14ac:dyDescent="0.5"/>
    <row r="692" ht="15.75" customHeight="1" x14ac:dyDescent="0.5"/>
    <row r="693" ht="15.75" customHeight="1" x14ac:dyDescent="0.5"/>
    <row r="694" ht="15.75" customHeight="1" x14ac:dyDescent="0.5"/>
    <row r="695" ht="15.75" customHeight="1" x14ac:dyDescent="0.5"/>
    <row r="696" ht="15.75" customHeight="1" x14ac:dyDescent="0.5"/>
    <row r="697" ht="15.75" customHeight="1" x14ac:dyDescent="0.5"/>
    <row r="698" ht="15.75" customHeight="1" x14ac:dyDescent="0.5"/>
    <row r="699" ht="15.75" customHeight="1" x14ac:dyDescent="0.5"/>
    <row r="700" ht="15.75" customHeight="1" x14ac:dyDescent="0.5"/>
    <row r="701" ht="15.75" customHeight="1" x14ac:dyDescent="0.5"/>
    <row r="702" ht="15.75" customHeight="1" x14ac:dyDescent="0.5"/>
    <row r="703" ht="15.75" customHeight="1" x14ac:dyDescent="0.5"/>
    <row r="704" ht="15.75" customHeight="1" x14ac:dyDescent="0.5"/>
    <row r="705" ht="15.75" customHeight="1" x14ac:dyDescent="0.5"/>
    <row r="706" ht="15.75" customHeight="1" x14ac:dyDescent="0.5"/>
    <row r="707" ht="15.75" customHeight="1" x14ac:dyDescent="0.5"/>
    <row r="708" ht="15.75" customHeight="1" x14ac:dyDescent="0.5"/>
    <row r="709" ht="15.75" customHeight="1" x14ac:dyDescent="0.5"/>
    <row r="710" ht="15.75" customHeight="1" x14ac:dyDescent="0.5"/>
    <row r="711" ht="15.75" customHeight="1" x14ac:dyDescent="0.5"/>
    <row r="712" ht="15.75" customHeight="1" x14ac:dyDescent="0.5"/>
    <row r="713" ht="15.75" customHeight="1" x14ac:dyDescent="0.5"/>
    <row r="714" ht="15.75" customHeight="1" x14ac:dyDescent="0.5"/>
    <row r="715" ht="15.75" customHeight="1" x14ac:dyDescent="0.5"/>
    <row r="716" ht="15.75" customHeight="1" x14ac:dyDescent="0.5"/>
    <row r="717" ht="15.75" customHeight="1" x14ac:dyDescent="0.5"/>
    <row r="718" ht="15.75" customHeight="1" x14ac:dyDescent="0.5"/>
    <row r="719" ht="15.75" customHeight="1" x14ac:dyDescent="0.5"/>
    <row r="720" ht="15.75" customHeight="1" x14ac:dyDescent="0.5"/>
    <row r="721" ht="15.75" customHeight="1" x14ac:dyDescent="0.5"/>
    <row r="722" ht="15.75" customHeight="1" x14ac:dyDescent="0.5"/>
    <row r="723" ht="15.75" customHeight="1" x14ac:dyDescent="0.5"/>
    <row r="724" ht="15.75" customHeight="1" x14ac:dyDescent="0.5"/>
    <row r="725" ht="15.75" customHeight="1" x14ac:dyDescent="0.5"/>
    <row r="726" ht="15.75" customHeight="1" x14ac:dyDescent="0.5"/>
    <row r="727" ht="15.75" customHeight="1" x14ac:dyDescent="0.5"/>
    <row r="728" ht="15.75" customHeight="1" x14ac:dyDescent="0.5"/>
    <row r="729" ht="15.75" customHeight="1" x14ac:dyDescent="0.5"/>
    <row r="730" ht="15.75" customHeight="1" x14ac:dyDescent="0.5"/>
    <row r="731" ht="15.75" customHeight="1" x14ac:dyDescent="0.5"/>
    <row r="732" ht="15.75" customHeight="1" x14ac:dyDescent="0.5"/>
    <row r="733" ht="15.75" customHeight="1" x14ac:dyDescent="0.5"/>
    <row r="734" ht="15.75" customHeight="1" x14ac:dyDescent="0.5"/>
    <row r="735" ht="15.75" customHeight="1" x14ac:dyDescent="0.5"/>
    <row r="736" ht="15.75" customHeight="1" x14ac:dyDescent="0.5"/>
    <row r="737" ht="15.75" customHeight="1" x14ac:dyDescent="0.5"/>
    <row r="738" ht="15.75" customHeight="1" x14ac:dyDescent="0.5"/>
    <row r="739" ht="15.75" customHeight="1" x14ac:dyDescent="0.5"/>
    <row r="740" ht="15.75" customHeight="1" x14ac:dyDescent="0.5"/>
    <row r="741" ht="15.75" customHeight="1" x14ac:dyDescent="0.5"/>
    <row r="742" ht="15.75" customHeight="1" x14ac:dyDescent="0.5"/>
    <row r="743" ht="15.75" customHeight="1" x14ac:dyDescent="0.5"/>
    <row r="744" ht="15.75" customHeight="1" x14ac:dyDescent="0.5"/>
    <row r="745" ht="15.75" customHeight="1" x14ac:dyDescent="0.5"/>
    <row r="746" ht="15.75" customHeight="1" x14ac:dyDescent="0.5"/>
    <row r="747" ht="15.75" customHeight="1" x14ac:dyDescent="0.5"/>
    <row r="748" ht="15.75" customHeight="1" x14ac:dyDescent="0.5"/>
    <row r="749" ht="15.75" customHeight="1" x14ac:dyDescent="0.5"/>
    <row r="750" ht="15.75" customHeight="1" x14ac:dyDescent="0.5"/>
    <row r="751" ht="15.75" customHeight="1" x14ac:dyDescent="0.5"/>
    <row r="752" ht="15.75" customHeight="1" x14ac:dyDescent="0.5"/>
    <row r="753" ht="15.75" customHeight="1" x14ac:dyDescent="0.5"/>
    <row r="754" ht="15.75" customHeight="1" x14ac:dyDescent="0.5"/>
    <row r="755" ht="15.75" customHeight="1" x14ac:dyDescent="0.5"/>
    <row r="756" ht="15.75" customHeight="1" x14ac:dyDescent="0.5"/>
    <row r="757" ht="15.75" customHeight="1" x14ac:dyDescent="0.5"/>
    <row r="758" ht="15.75" customHeight="1" x14ac:dyDescent="0.5"/>
    <row r="759" ht="15.75" customHeight="1" x14ac:dyDescent="0.5"/>
    <row r="760" ht="15.75" customHeight="1" x14ac:dyDescent="0.5"/>
    <row r="761" ht="15.75" customHeight="1" x14ac:dyDescent="0.5"/>
    <row r="762" ht="15.75" customHeight="1" x14ac:dyDescent="0.5"/>
    <row r="763" ht="15.75" customHeight="1" x14ac:dyDescent="0.5"/>
    <row r="764" ht="15.75" customHeight="1" x14ac:dyDescent="0.5"/>
    <row r="765" ht="15.75" customHeight="1" x14ac:dyDescent="0.5"/>
    <row r="766" ht="15.75" customHeight="1" x14ac:dyDescent="0.5"/>
    <row r="767" ht="15.75" customHeight="1" x14ac:dyDescent="0.5"/>
    <row r="768" ht="15.75" customHeight="1" x14ac:dyDescent="0.5"/>
    <row r="769" ht="15.75" customHeight="1" x14ac:dyDescent="0.5"/>
    <row r="770" ht="15.75" customHeight="1" x14ac:dyDescent="0.5"/>
    <row r="771" ht="15.75" customHeight="1" x14ac:dyDescent="0.5"/>
    <row r="772" ht="15.75" customHeight="1" x14ac:dyDescent="0.5"/>
    <row r="773" ht="15.75" customHeight="1" x14ac:dyDescent="0.5"/>
    <row r="774" ht="15.75" customHeight="1" x14ac:dyDescent="0.5"/>
    <row r="775" ht="15.75" customHeight="1" x14ac:dyDescent="0.5"/>
    <row r="776" ht="15.75" customHeight="1" x14ac:dyDescent="0.5"/>
    <row r="777" ht="15.75" customHeight="1" x14ac:dyDescent="0.5"/>
    <row r="778" ht="15.75" customHeight="1" x14ac:dyDescent="0.5"/>
    <row r="779" ht="15.75" customHeight="1" x14ac:dyDescent="0.5"/>
    <row r="780" ht="15.75" customHeight="1" x14ac:dyDescent="0.5"/>
    <row r="781" ht="15.75" customHeight="1" x14ac:dyDescent="0.5"/>
    <row r="782" ht="15.75" customHeight="1" x14ac:dyDescent="0.5"/>
    <row r="783" ht="15.75" customHeight="1" x14ac:dyDescent="0.5"/>
    <row r="784" ht="15.75" customHeight="1" x14ac:dyDescent="0.5"/>
    <row r="785" ht="15.75" customHeight="1" x14ac:dyDescent="0.5"/>
    <row r="786" ht="15.75" customHeight="1" x14ac:dyDescent="0.5"/>
    <row r="787" ht="15.75" customHeight="1" x14ac:dyDescent="0.5"/>
    <row r="788" ht="15.75" customHeight="1" x14ac:dyDescent="0.5"/>
    <row r="789" ht="15.75" customHeight="1" x14ac:dyDescent="0.5"/>
    <row r="790" ht="15.75" customHeight="1" x14ac:dyDescent="0.5"/>
    <row r="791" ht="15.75" customHeight="1" x14ac:dyDescent="0.5"/>
    <row r="792" ht="15.75" customHeight="1" x14ac:dyDescent="0.5"/>
    <row r="793" ht="15.75" customHeight="1" x14ac:dyDescent="0.5"/>
    <row r="794" ht="15.75" customHeight="1" x14ac:dyDescent="0.5"/>
    <row r="795" ht="15.75" customHeight="1" x14ac:dyDescent="0.5"/>
    <row r="796" ht="15.75" customHeight="1" x14ac:dyDescent="0.5"/>
    <row r="797" ht="15.75" customHeight="1" x14ac:dyDescent="0.5"/>
    <row r="798" ht="15.75" customHeight="1" x14ac:dyDescent="0.5"/>
    <row r="799" ht="15.75" customHeight="1" x14ac:dyDescent="0.5"/>
    <row r="800" ht="15.75" customHeight="1" x14ac:dyDescent="0.5"/>
    <row r="801" ht="15.75" customHeight="1" x14ac:dyDescent="0.5"/>
    <row r="802" ht="15.75" customHeight="1" x14ac:dyDescent="0.5"/>
    <row r="803" ht="15.75" customHeight="1" x14ac:dyDescent="0.5"/>
    <row r="804" ht="15.75" customHeight="1" x14ac:dyDescent="0.5"/>
    <row r="805" ht="15.75" customHeight="1" x14ac:dyDescent="0.5"/>
    <row r="806" ht="15.75" customHeight="1" x14ac:dyDescent="0.5"/>
    <row r="807" ht="15.75" customHeight="1" x14ac:dyDescent="0.5"/>
    <row r="808" ht="15.75" customHeight="1" x14ac:dyDescent="0.5"/>
    <row r="809" ht="15.75" customHeight="1" x14ac:dyDescent="0.5"/>
    <row r="810" ht="15.75" customHeight="1" x14ac:dyDescent="0.5"/>
    <row r="811" ht="15.75" customHeight="1" x14ac:dyDescent="0.5"/>
    <row r="812" ht="15.75" customHeight="1" x14ac:dyDescent="0.5"/>
    <row r="813" ht="15.75" customHeight="1" x14ac:dyDescent="0.5"/>
    <row r="814" ht="15.75" customHeight="1" x14ac:dyDescent="0.5"/>
    <row r="815" ht="15.75" customHeight="1" x14ac:dyDescent="0.5"/>
    <row r="816" ht="15.75" customHeight="1" x14ac:dyDescent="0.5"/>
    <row r="817" ht="15.75" customHeight="1" x14ac:dyDescent="0.5"/>
    <row r="818" ht="15.75" customHeight="1" x14ac:dyDescent="0.5"/>
    <row r="819" ht="15.75" customHeight="1" x14ac:dyDescent="0.5"/>
    <row r="820" ht="15.75" customHeight="1" x14ac:dyDescent="0.5"/>
    <row r="821" ht="15.75" customHeight="1" x14ac:dyDescent="0.5"/>
    <row r="822" ht="15.75" customHeight="1" x14ac:dyDescent="0.5"/>
    <row r="823" ht="15.75" customHeight="1" x14ac:dyDescent="0.5"/>
    <row r="824" ht="15.75" customHeight="1" x14ac:dyDescent="0.5"/>
    <row r="825" ht="15.75" customHeight="1" x14ac:dyDescent="0.5"/>
    <row r="826" ht="15.75" customHeight="1" x14ac:dyDescent="0.5"/>
    <row r="827" ht="15.75" customHeight="1" x14ac:dyDescent="0.5"/>
    <row r="828" ht="15.75" customHeight="1" x14ac:dyDescent="0.5"/>
    <row r="829" ht="15.75" customHeight="1" x14ac:dyDescent="0.5"/>
    <row r="830" ht="15.75" customHeight="1" x14ac:dyDescent="0.5"/>
    <row r="831" ht="15.75" customHeight="1" x14ac:dyDescent="0.5"/>
    <row r="832" ht="15.75" customHeight="1" x14ac:dyDescent="0.5"/>
    <row r="833" ht="15.75" customHeight="1" x14ac:dyDescent="0.5"/>
    <row r="834" ht="15.75" customHeight="1" x14ac:dyDescent="0.5"/>
    <row r="835" ht="15.75" customHeight="1" x14ac:dyDescent="0.5"/>
    <row r="836" ht="15.75" customHeight="1" x14ac:dyDescent="0.5"/>
    <row r="837" ht="15.75" customHeight="1" x14ac:dyDescent="0.5"/>
    <row r="838" ht="15.75" customHeight="1" x14ac:dyDescent="0.5"/>
    <row r="839" ht="15.75" customHeight="1" x14ac:dyDescent="0.5"/>
    <row r="840" ht="15.75" customHeight="1" x14ac:dyDescent="0.5"/>
    <row r="841" ht="15.75" customHeight="1" x14ac:dyDescent="0.5"/>
    <row r="842" ht="15.75" customHeight="1" x14ac:dyDescent="0.5"/>
    <row r="843" ht="15.75" customHeight="1" x14ac:dyDescent="0.5"/>
    <row r="844" ht="15.75" customHeight="1" x14ac:dyDescent="0.5"/>
    <row r="845" ht="15.75" customHeight="1" x14ac:dyDescent="0.5"/>
    <row r="846" ht="15.75" customHeight="1" x14ac:dyDescent="0.5"/>
    <row r="847" ht="15.75" customHeight="1" x14ac:dyDescent="0.5"/>
    <row r="848" ht="15.75" customHeight="1" x14ac:dyDescent="0.5"/>
    <row r="849" ht="15.75" customHeight="1" x14ac:dyDescent="0.5"/>
    <row r="850" ht="15.75" customHeight="1" x14ac:dyDescent="0.5"/>
    <row r="851" ht="15.75" customHeight="1" x14ac:dyDescent="0.5"/>
    <row r="852" ht="15.75" customHeight="1" x14ac:dyDescent="0.5"/>
    <row r="853" ht="15.75" customHeight="1" x14ac:dyDescent="0.5"/>
    <row r="854" ht="15.75" customHeight="1" x14ac:dyDescent="0.5"/>
    <row r="855" ht="15.75" customHeight="1" x14ac:dyDescent="0.5"/>
    <row r="856" ht="15.75" customHeight="1" x14ac:dyDescent="0.5"/>
    <row r="857" ht="15.75" customHeight="1" x14ac:dyDescent="0.5"/>
    <row r="858" ht="15.75" customHeight="1" x14ac:dyDescent="0.5"/>
    <row r="859" ht="15.75" customHeight="1" x14ac:dyDescent="0.5"/>
    <row r="860" ht="15.75" customHeight="1" x14ac:dyDescent="0.5"/>
    <row r="861" ht="15.75" customHeight="1" x14ac:dyDescent="0.5"/>
    <row r="862" ht="15.75" customHeight="1" x14ac:dyDescent="0.5"/>
    <row r="863" ht="15.75" customHeight="1" x14ac:dyDescent="0.5"/>
    <row r="864" ht="15.75" customHeight="1" x14ac:dyDescent="0.5"/>
    <row r="865" ht="15.75" customHeight="1" x14ac:dyDescent="0.5"/>
    <row r="866" ht="15.75" customHeight="1" x14ac:dyDescent="0.5"/>
    <row r="867" ht="15.75" customHeight="1" x14ac:dyDescent="0.5"/>
    <row r="868" ht="15.75" customHeight="1" x14ac:dyDescent="0.5"/>
    <row r="869" ht="15.75" customHeight="1" x14ac:dyDescent="0.5"/>
    <row r="870" ht="15.75" customHeight="1" x14ac:dyDescent="0.5"/>
    <row r="871" ht="15.75" customHeight="1" x14ac:dyDescent="0.5"/>
    <row r="872" ht="15.75" customHeight="1" x14ac:dyDescent="0.5"/>
    <row r="873" ht="15.75" customHeight="1" x14ac:dyDescent="0.5"/>
    <row r="874" ht="15.75" customHeight="1" x14ac:dyDescent="0.5"/>
    <row r="875" ht="15.75" customHeight="1" x14ac:dyDescent="0.5"/>
    <row r="876" ht="15.75" customHeight="1" x14ac:dyDescent="0.5"/>
    <row r="877" ht="15.75" customHeight="1" x14ac:dyDescent="0.5"/>
    <row r="878" ht="15.75" customHeight="1" x14ac:dyDescent="0.5"/>
    <row r="879" ht="15.75" customHeight="1" x14ac:dyDescent="0.5"/>
    <row r="880" ht="15.75" customHeight="1" x14ac:dyDescent="0.5"/>
    <row r="881" ht="15.75" customHeight="1" x14ac:dyDescent="0.5"/>
    <row r="882" ht="15.75" customHeight="1" x14ac:dyDescent="0.5"/>
    <row r="883" ht="15.75" customHeight="1" x14ac:dyDescent="0.5"/>
    <row r="884" ht="15.75" customHeight="1" x14ac:dyDescent="0.5"/>
    <row r="885" ht="15.75" customHeight="1" x14ac:dyDescent="0.5"/>
    <row r="886" ht="15.75" customHeight="1" x14ac:dyDescent="0.5"/>
    <row r="887" ht="15.75" customHeight="1" x14ac:dyDescent="0.5"/>
    <row r="888" ht="15.75" customHeight="1" x14ac:dyDescent="0.5"/>
    <row r="889" ht="15.75" customHeight="1" x14ac:dyDescent="0.5"/>
    <row r="890" ht="15.75" customHeight="1" x14ac:dyDescent="0.5"/>
    <row r="891" ht="15.75" customHeight="1" x14ac:dyDescent="0.5"/>
    <row r="892" ht="15.75" customHeight="1" x14ac:dyDescent="0.5"/>
    <row r="893" ht="15.75" customHeight="1" x14ac:dyDescent="0.5"/>
    <row r="894" ht="15.75" customHeight="1" x14ac:dyDescent="0.5"/>
    <row r="895" ht="15.75" customHeight="1" x14ac:dyDescent="0.5"/>
    <row r="896" ht="15.75" customHeight="1" x14ac:dyDescent="0.5"/>
    <row r="897" ht="15.75" customHeight="1" x14ac:dyDescent="0.5"/>
    <row r="898" ht="15.75" customHeight="1" x14ac:dyDescent="0.5"/>
    <row r="899" ht="15.75" customHeight="1" x14ac:dyDescent="0.5"/>
    <row r="900" ht="15.75" customHeight="1" x14ac:dyDescent="0.5"/>
    <row r="901" ht="15.75" customHeight="1" x14ac:dyDescent="0.5"/>
    <row r="902" ht="15.75" customHeight="1" x14ac:dyDescent="0.5"/>
    <row r="903" ht="15.75" customHeight="1" x14ac:dyDescent="0.5"/>
    <row r="904" ht="15.75" customHeight="1" x14ac:dyDescent="0.5"/>
    <row r="905" ht="15.75" customHeight="1" x14ac:dyDescent="0.5"/>
    <row r="906" ht="15.75" customHeight="1" x14ac:dyDescent="0.5"/>
    <row r="907" ht="15.75" customHeight="1" x14ac:dyDescent="0.5"/>
    <row r="908" ht="15.75" customHeight="1" x14ac:dyDescent="0.5"/>
    <row r="909" ht="15.75" customHeight="1" x14ac:dyDescent="0.5"/>
    <row r="910" ht="15.75" customHeight="1" x14ac:dyDescent="0.5"/>
    <row r="911" ht="15.75" customHeight="1" x14ac:dyDescent="0.5"/>
    <row r="912" ht="15.75" customHeight="1" x14ac:dyDescent="0.5"/>
    <row r="913" ht="15.75" customHeight="1" x14ac:dyDescent="0.5"/>
    <row r="914" ht="15.75" customHeight="1" x14ac:dyDescent="0.5"/>
    <row r="915" ht="15.75" customHeight="1" x14ac:dyDescent="0.5"/>
    <row r="916" ht="15.75" customHeight="1" x14ac:dyDescent="0.5"/>
    <row r="917" ht="15.75" customHeight="1" x14ac:dyDescent="0.5"/>
    <row r="918" ht="15.75" customHeight="1" x14ac:dyDescent="0.5"/>
    <row r="919" ht="15.75" customHeight="1" x14ac:dyDescent="0.5"/>
    <row r="920" ht="15.75" customHeight="1" x14ac:dyDescent="0.5"/>
    <row r="921" ht="15.75" customHeight="1" x14ac:dyDescent="0.5"/>
    <row r="922" ht="15.75" customHeight="1" x14ac:dyDescent="0.5"/>
    <row r="923" ht="15.75" customHeight="1" x14ac:dyDescent="0.5"/>
    <row r="924" ht="15.75" customHeight="1" x14ac:dyDescent="0.5"/>
    <row r="925" ht="15.75" customHeight="1" x14ac:dyDescent="0.5"/>
    <row r="926" ht="15.75" customHeight="1" x14ac:dyDescent="0.5"/>
    <row r="927" ht="15.75" customHeight="1" x14ac:dyDescent="0.5"/>
    <row r="928" ht="15.75" customHeight="1" x14ac:dyDescent="0.5"/>
    <row r="929" ht="15.75" customHeight="1" x14ac:dyDescent="0.5"/>
    <row r="930" ht="15.75" customHeight="1" x14ac:dyDescent="0.5"/>
    <row r="931" ht="15.75" customHeight="1" x14ac:dyDescent="0.5"/>
    <row r="932" ht="15.75" customHeight="1" x14ac:dyDescent="0.5"/>
    <row r="933" ht="15.75" customHeight="1" x14ac:dyDescent="0.5"/>
    <row r="934" ht="15.75" customHeight="1" x14ac:dyDescent="0.5"/>
    <row r="935" ht="15.75" customHeight="1" x14ac:dyDescent="0.5"/>
    <row r="936" ht="15.75" customHeight="1" x14ac:dyDescent="0.5"/>
    <row r="937" ht="15.75" customHeight="1" x14ac:dyDescent="0.5"/>
    <row r="938" ht="15.75" customHeight="1" x14ac:dyDescent="0.5"/>
    <row r="939" ht="15.75" customHeight="1" x14ac:dyDescent="0.5"/>
    <row r="940" ht="15.75" customHeight="1" x14ac:dyDescent="0.5"/>
    <row r="941" ht="15.75" customHeight="1" x14ac:dyDescent="0.5"/>
    <row r="942" ht="15.75" customHeight="1" x14ac:dyDescent="0.5"/>
    <row r="943" ht="15.75" customHeight="1" x14ac:dyDescent="0.5"/>
    <row r="944" ht="15.75" customHeight="1" x14ac:dyDescent="0.5"/>
    <row r="945" ht="15.75" customHeight="1" x14ac:dyDescent="0.5"/>
    <row r="946" ht="15.75" customHeight="1" x14ac:dyDescent="0.5"/>
    <row r="947" ht="15.75" customHeight="1" x14ac:dyDescent="0.5"/>
    <row r="948" ht="15.75" customHeight="1" x14ac:dyDescent="0.5"/>
    <row r="949" ht="15.75" customHeight="1" x14ac:dyDescent="0.5"/>
    <row r="950" ht="15.75" customHeight="1" x14ac:dyDescent="0.5"/>
    <row r="951" ht="15.75" customHeight="1" x14ac:dyDescent="0.5"/>
    <row r="952" ht="15.75" customHeight="1" x14ac:dyDescent="0.5"/>
    <row r="953" ht="15.75" customHeight="1" x14ac:dyDescent="0.5"/>
    <row r="954" ht="15.75" customHeight="1" x14ac:dyDescent="0.5"/>
    <row r="955" ht="15.75" customHeight="1" x14ac:dyDescent="0.5"/>
    <row r="956" ht="15.75" customHeight="1" x14ac:dyDescent="0.5"/>
    <row r="957" ht="15.75" customHeight="1" x14ac:dyDescent="0.5"/>
    <row r="958" ht="15.75" customHeight="1" x14ac:dyDescent="0.5"/>
    <row r="959" ht="15.75" customHeight="1" x14ac:dyDescent="0.5"/>
    <row r="960" ht="15.75" customHeight="1" x14ac:dyDescent="0.5"/>
    <row r="961" ht="15.75" customHeight="1" x14ac:dyDescent="0.5"/>
    <row r="962" ht="15.75" customHeight="1" x14ac:dyDescent="0.5"/>
    <row r="963" ht="15.75" customHeight="1" x14ac:dyDescent="0.5"/>
    <row r="964" ht="15.75" customHeight="1" x14ac:dyDescent="0.5"/>
    <row r="965" ht="15.75" customHeight="1" x14ac:dyDescent="0.5"/>
    <row r="966" ht="15.75" customHeight="1" x14ac:dyDescent="0.5"/>
    <row r="967" ht="15.75" customHeight="1" x14ac:dyDescent="0.5"/>
    <row r="968" ht="15.75" customHeight="1" x14ac:dyDescent="0.5"/>
    <row r="969" ht="15.75" customHeight="1" x14ac:dyDescent="0.5"/>
    <row r="970" ht="15.75" customHeight="1" x14ac:dyDescent="0.5"/>
    <row r="971" ht="15.75" customHeight="1" x14ac:dyDescent="0.5"/>
    <row r="972" ht="15.75" customHeight="1" x14ac:dyDescent="0.5"/>
    <row r="973" ht="15.75" customHeight="1" x14ac:dyDescent="0.5"/>
    <row r="974" ht="15.75" customHeight="1" x14ac:dyDescent="0.5"/>
    <row r="975" ht="15.75" customHeight="1" x14ac:dyDescent="0.5"/>
    <row r="976" ht="15.75" customHeight="1" x14ac:dyDescent="0.5"/>
    <row r="977" ht="15.75" customHeight="1" x14ac:dyDescent="0.5"/>
    <row r="978" ht="15.75" customHeight="1" x14ac:dyDescent="0.5"/>
    <row r="979" ht="15.75" customHeight="1" x14ac:dyDescent="0.5"/>
    <row r="980" ht="15.75" customHeight="1" x14ac:dyDescent="0.5"/>
    <row r="981" ht="15.75" customHeight="1" x14ac:dyDescent="0.5"/>
    <row r="982" ht="15.75" customHeight="1" x14ac:dyDescent="0.5"/>
    <row r="983" ht="15.75" customHeight="1" x14ac:dyDescent="0.5"/>
    <row r="984" ht="15.75" customHeight="1" x14ac:dyDescent="0.5"/>
    <row r="985" ht="15.75" customHeight="1" x14ac:dyDescent="0.5"/>
    <row r="986" ht="15.75" customHeight="1" x14ac:dyDescent="0.5"/>
    <row r="987" ht="15.75" customHeight="1" x14ac:dyDescent="0.5"/>
    <row r="988" ht="15.75" customHeight="1" x14ac:dyDescent="0.5"/>
    <row r="989" ht="15.75" customHeight="1" x14ac:dyDescent="0.5"/>
    <row r="990" ht="15.75" customHeight="1" x14ac:dyDescent="0.5"/>
    <row r="991" ht="15.75" customHeight="1" x14ac:dyDescent="0.5"/>
    <row r="992" ht="15.75" customHeight="1" x14ac:dyDescent="0.5"/>
    <row r="993" ht="15.75" customHeight="1" x14ac:dyDescent="0.5"/>
    <row r="994" ht="15.75" customHeight="1" x14ac:dyDescent="0.5"/>
    <row r="995" ht="15.75" customHeight="1" x14ac:dyDescent="0.5"/>
    <row r="996" ht="15.75" customHeight="1" x14ac:dyDescent="0.5"/>
    <row r="997" ht="15.75" customHeight="1" x14ac:dyDescent="0.5"/>
    <row r="998" ht="15.75" customHeight="1" x14ac:dyDescent="0.5"/>
    <row r="999" ht="15.75" customHeight="1" x14ac:dyDescent="0.5"/>
    <row r="1000" ht="15.75" customHeight="1" x14ac:dyDescent="0.5"/>
  </sheetData>
  <mergeCells count="2">
    <mergeCell ref="B2:F2"/>
    <mergeCell ref="B9:F9"/>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Lists!$D$15:$D$17</xm:f>
          </x14:formula1>
          <xm:sqref>C4:C8 C11:C18</xm:sqref>
        </x14:dataValidation>
        <x14:dataValidation type="list" allowBlank="1" showErrorMessage="1" xr:uid="{00000000-0002-0000-0400-000001000000}">
          <x14:formula1>
            <xm:f>Lists!$B$15:$B$19</xm:f>
          </x14:formula1>
          <xm:sqref>D4:D8 D11:D18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1007"/>
  <sheetViews>
    <sheetView topLeftCell="A147" workbookViewId="0">
      <selection activeCell="H109" sqref="H109"/>
    </sheetView>
  </sheetViews>
  <sheetFormatPr defaultColWidth="11.25" defaultRowHeight="15" customHeight="1" x14ac:dyDescent="0.5"/>
  <cols>
    <col min="1" max="1" width="68.375" customWidth="1"/>
    <col min="2" max="2" width="11.25" customWidth="1"/>
    <col min="3" max="3" width="26.75" customWidth="1"/>
    <col min="4" max="6" width="11.25" customWidth="1"/>
  </cols>
  <sheetData>
    <row r="1" spans="1:3" ht="15.75" x14ac:dyDescent="0.5">
      <c r="A1" s="57"/>
      <c r="B1" s="58"/>
      <c r="C1" s="58"/>
    </row>
    <row r="2" spans="1:3" ht="31.9" x14ac:dyDescent="0.55000000000000004">
      <c r="A2" s="59" t="s">
        <v>348</v>
      </c>
      <c r="B2" s="60" t="s">
        <v>349</v>
      </c>
      <c r="C2" s="61" t="s">
        <v>350</v>
      </c>
    </row>
    <row r="3" spans="1:3" ht="21" x14ac:dyDescent="0.65">
      <c r="A3" s="105" t="s">
        <v>351</v>
      </c>
      <c r="B3" s="106"/>
      <c r="C3" s="106"/>
    </row>
    <row r="4" spans="1:3" ht="28.9" x14ac:dyDescent="0.5">
      <c r="A4" s="107" t="s">
        <v>352</v>
      </c>
      <c r="B4" s="108"/>
      <c r="C4" s="108"/>
    </row>
    <row r="5" spans="1:3" ht="15.75" x14ac:dyDescent="0.5">
      <c r="A5" s="318" t="s">
        <v>353</v>
      </c>
      <c r="B5" s="109" t="s">
        <v>354</v>
      </c>
      <c r="C5" s="110">
        <f>SUM(C6:C10)</f>
        <v>0</v>
      </c>
    </row>
    <row r="6" spans="1:3" ht="15.75" x14ac:dyDescent="0.5">
      <c r="A6" s="296"/>
      <c r="B6" s="111" t="s">
        <v>89</v>
      </c>
      <c r="C6" s="112"/>
    </row>
    <row r="7" spans="1:3" ht="15.75" x14ac:dyDescent="0.5">
      <c r="A7" s="296"/>
      <c r="B7" s="111" t="s">
        <v>355</v>
      </c>
      <c r="C7" s="112"/>
    </row>
    <row r="8" spans="1:3" ht="15.75" x14ac:dyDescent="0.5">
      <c r="A8" s="296"/>
      <c r="B8" s="113" t="s">
        <v>233</v>
      </c>
      <c r="C8" s="114"/>
    </row>
    <row r="9" spans="1:3" ht="15.75" x14ac:dyDescent="0.5">
      <c r="A9" s="296"/>
      <c r="B9" s="111" t="s">
        <v>59</v>
      </c>
      <c r="C9" s="115"/>
    </row>
    <row r="10" spans="1:3" ht="23.25" customHeight="1" x14ac:dyDescent="0.5">
      <c r="A10" s="297"/>
      <c r="B10" s="111" t="s">
        <v>356</v>
      </c>
      <c r="C10" s="112"/>
    </row>
    <row r="11" spans="1:3" ht="15.75" x14ac:dyDescent="0.5">
      <c r="A11" s="298" t="s">
        <v>357</v>
      </c>
      <c r="B11" s="116" t="s">
        <v>354</v>
      </c>
      <c r="C11" s="110">
        <f>SUM(C12:C16)</f>
        <v>51560</v>
      </c>
    </row>
    <row r="12" spans="1:3" ht="15.75" x14ac:dyDescent="0.5">
      <c r="A12" s="296"/>
      <c r="B12" s="111" t="s">
        <v>89</v>
      </c>
      <c r="C12" s="114">
        <v>3080</v>
      </c>
    </row>
    <row r="13" spans="1:3" ht="15.75" x14ac:dyDescent="0.5">
      <c r="A13" s="296"/>
      <c r="B13" s="111" t="s">
        <v>355</v>
      </c>
      <c r="C13" s="112"/>
    </row>
    <row r="14" spans="1:3" ht="15.75" x14ac:dyDescent="0.5">
      <c r="A14" s="296"/>
      <c r="B14" s="111" t="s">
        <v>233</v>
      </c>
      <c r="C14" s="112"/>
    </row>
    <row r="15" spans="1:3" ht="15.75" x14ac:dyDescent="0.5">
      <c r="A15" s="296"/>
      <c r="B15" s="111" t="s">
        <v>59</v>
      </c>
      <c r="C15" s="114">
        <f>(36000+9600)*0.8+(15000*0.8)</f>
        <v>48480</v>
      </c>
    </row>
    <row r="16" spans="1:3" ht="15.75" x14ac:dyDescent="0.5">
      <c r="A16" s="297"/>
      <c r="B16" s="111" t="s">
        <v>356</v>
      </c>
      <c r="C16" s="112"/>
    </row>
    <row r="17" spans="1:3" ht="28.9" x14ac:dyDescent="0.5">
      <c r="A17" s="117" t="s">
        <v>358</v>
      </c>
      <c r="B17" s="294" t="s">
        <v>359</v>
      </c>
      <c r="C17" s="286"/>
    </row>
    <row r="18" spans="1:3" ht="43.15" x14ac:dyDescent="0.5">
      <c r="A18" s="118" t="s">
        <v>360</v>
      </c>
      <c r="B18" s="111" t="s">
        <v>356</v>
      </c>
      <c r="C18" s="112" t="s">
        <v>361</v>
      </c>
    </row>
    <row r="19" spans="1:3" ht="15.75" x14ac:dyDescent="0.5">
      <c r="A19" s="316" t="s">
        <v>362</v>
      </c>
      <c r="B19" s="291"/>
      <c r="C19" s="286"/>
    </row>
    <row r="20" spans="1:3" ht="15.75" x14ac:dyDescent="0.5">
      <c r="A20" s="298" t="s">
        <v>363</v>
      </c>
      <c r="B20" s="119" t="s">
        <v>354</v>
      </c>
      <c r="C20" s="110">
        <f>SUM(C21:C25)</f>
        <v>267</v>
      </c>
    </row>
    <row r="21" spans="1:3" ht="15.75" customHeight="1" x14ac:dyDescent="0.5">
      <c r="A21" s="296"/>
      <c r="B21" s="111" t="s">
        <v>89</v>
      </c>
      <c r="C21" s="120">
        <v>10</v>
      </c>
    </row>
    <row r="22" spans="1:3" ht="15.75" customHeight="1" x14ac:dyDescent="0.5">
      <c r="A22" s="296"/>
      <c r="B22" s="111" t="s">
        <v>355</v>
      </c>
      <c r="C22" s="121"/>
    </row>
    <row r="23" spans="1:3" ht="15.75" customHeight="1" x14ac:dyDescent="0.5">
      <c r="A23" s="296"/>
      <c r="B23" s="111" t="s">
        <v>233</v>
      </c>
      <c r="C23" s="122"/>
    </row>
    <row r="24" spans="1:3" ht="15.75" customHeight="1" x14ac:dyDescent="0.5">
      <c r="A24" s="296"/>
      <c r="B24" s="111" t="s">
        <v>59</v>
      </c>
      <c r="C24" s="122">
        <f>180+70+4+3</f>
        <v>257</v>
      </c>
    </row>
    <row r="25" spans="1:3" ht="15.75" customHeight="1" x14ac:dyDescent="0.5">
      <c r="A25" s="297"/>
      <c r="B25" s="111" t="s">
        <v>356</v>
      </c>
      <c r="C25" s="122"/>
    </row>
    <row r="26" spans="1:3" ht="15.75" customHeight="1" x14ac:dyDescent="0.5">
      <c r="A26" s="318" t="s">
        <v>364</v>
      </c>
      <c r="B26" s="123" t="s">
        <v>354</v>
      </c>
      <c r="C26" s="110">
        <f>SUM(C27:C31)</f>
        <v>4374</v>
      </c>
    </row>
    <row r="27" spans="1:3" ht="15.75" customHeight="1" x14ac:dyDescent="0.5">
      <c r="A27" s="296"/>
      <c r="B27" s="111" t="s">
        <v>89</v>
      </c>
      <c r="C27" s="112">
        <v>40</v>
      </c>
    </row>
    <row r="28" spans="1:3" ht="15.75" customHeight="1" x14ac:dyDescent="0.5">
      <c r="A28" s="296"/>
      <c r="B28" s="111" t="s">
        <v>355</v>
      </c>
      <c r="C28" s="112"/>
    </row>
    <row r="29" spans="1:3" ht="15.75" customHeight="1" x14ac:dyDescent="0.5">
      <c r="A29" s="296"/>
      <c r="B29" s="113" t="s">
        <v>233</v>
      </c>
      <c r="C29" s="114">
        <v>2000</v>
      </c>
    </row>
    <row r="30" spans="1:3" ht="15.75" customHeight="1" x14ac:dyDescent="0.5">
      <c r="A30" s="296"/>
      <c r="B30" s="113" t="s">
        <v>59</v>
      </c>
      <c r="C30" s="114">
        <f>((5*223)+(5*8)+(4*3))*2</f>
        <v>2334</v>
      </c>
    </row>
    <row r="31" spans="1:3" ht="15.75" customHeight="1" x14ac:dyDescent="0.5">
      <c r="A31" s="297"/>
      <c r="B31" s="122" t="s">
        <v>365</v>
      </c>
      <c r="C31" s="112"/>
    </row>
    <row r="32" spans="1:3" ht="15.75" customHeight="1" x14ac:dyDescent="0.5">
      <c r="A32" s="318" t="s">
        <v>366</v>
      </c>
      <c r="B32" s="123" t="s">
        <v>354</v>
      </c>
      <c r="C32" s="110">
        <f>SUM(C33:C37)</f>
        <v>4</v>
      </c>
    </row>
    <row r="33" spans="1:3" ht="15.75" customHeight="1" x14ac:dyDescent="0.5">
      <c r="A33" s="296"/>
      <c r="B33" s="111" t="s">
        <v>89</v>
      </c>
      <c r="C33" s="112"/>
    </row>
    <row r="34" spans="1:3" ht="15.75" customHeight="1" x14ac:dyDescent="0.5">
      <c r="A34" s="296"/>
      <c r="B34" s="111" t="s">
        <v>355</v>
      </c>
      <c r="C34" s="112"/>
    </row>
    <row r="35" spans="1:3" ht="15.75" customHeight="1" x14ac:dyDescent="0.5">
      <c r="A35" s="296"/>
      <c r="B35" s="111" t="s">
        <v>233</v>
      </c>
      <c r="C35" s="112"/>
    </row>
    <row r="36" spans="1:3" ht="15.75" customHeight="1" x14ac:dyDescent="0.5">
      <c r="A36" s="296"/>
      <c r="B36" s="113" t="s">
        <v>59</v>
      </c>
      <c r="C36" s="112">
        <v>4</v>
      </c>
    </row>
    <row r="37" spans="1:3" ht="15.75" customHeight="1" x14ac:dyDescent="0.5">
      <c r="A37" s="297"/>
      <c r="B37" s="111" t="s">
        <v>356</v>
      </c>
      <c r="C37" s="112"/>
    </row>
    <row r="38" spans="1:3" ht="15.75" customHeight="1" x14ac:dyDescent="0.5">
      <c r="A38" s="316" t="s">
        <v>367</v>
      </c>
      <c r="B38" s="291"/>
      <c r="C38" s="286"/>
    </row>
    <row r="39" spans="1:3" ht="15.75" customHeight="1" x14ac:dyDescent="0.5">
      <c r="A39" s="319" t="s">
        <v>368</v>
      </c>
      <c r="B39" s="116" t="s">
        <v>354</v>
      </c>
      <c r="C39" s="124" t="s">
        <v>369</v>
      </c>
    </row>
    <row r="40" spans="1:3" ht="15.75" customHeight="1" x14ac:dyDescent="0.5">
      <c r="A40" s="296"/>
      <c r="B40" s="111" t="s">
        <v>89</v>
      </c>
      <c r="C40" s="112"/>
    </row>
    <row r="41" spans="1:3" ht="15.75" customHeight="1" x14ac:dyDescent="0.5">
      <c r="A41" s="296"/>
      <c r="B41" s="111" t="s">
        <v>355</v>
      </c>
      <c r="C41" s="112"/>
    </row>
    <row r="42" spans="1:3" ht="15.75" customHeight="1" x14ac:dyDescent="0.5">
      <c r="A42" s="296"/>
      <c r="B42" s="113" t="s">
        <v>233</v>
      </c>
      <c r="C42" s="112"/>
    </row>
    <row r="43" spans="1:3" ht="15.75" customHeight="1" x14ac:dyDescent="0.5">
      <c r="A43" s="296"/>
      <c r="B43" s="113" t="s">
        <v>59</v>
      </c>
      <c r="C43" s="112">
        <f>20000+2500+36000</f>
        <v>58500</v>
      </c>
    </row>
    <row r="44" spans="1:3" ht="15.75" customHeight="1" x14ac:dyDescent="0.5">
      <c r="A44" s="297"/>
      <c r="B44" s="111" t="s">
        <v>356</v>
      </c>
      <c r="C44" s="112"/>
    </row>
    <row r="45" spans="1:3" ht="15.75" customHeight="1" x14ac:dyDescent="0.5">
      <c r="A45" s="295" t="s">
        <v>370</v>
      </c>
      <c r="B45" s="116" t="s">
        <v>354</v>
      </c>
      <c r="C45" s="124" t="s">
        <v>369</v>
      </c>
    </row>
    <row r="46" spans="1:3" ht="15.75" customHeight="1" x14ac:dyDescent="0.5">
      <c r="A46" s="296"/>
      <c r="B46" s="111" t="s">
        <v>89</v>
      </c>
      <c r="C46" s="112"/>
    </row>
    <row r="47" spans="1:3" ht="15.75" customHeight="1" x14ac:dyDescent="0.5">
      <c r="A47" s="296"/>
      <c r="B47" s="111" t="s">
        <v>355</v>
      </c>
      <c r="C47" s="112"/>
    </row>
    <row r="48" spans="1:3" ht="15.75" customHeight="1" x14ac:dyDescent="0.5">
      <c r="A48" s="296"/>
      <c r="B48" s="111" t="s">
        <v>233</v>
      </c>
      <c r="C48" s="112"/>
    </row>
    <row r="49" spans="1:3" ht="15.75" customHeight="1" x14ac:dyDescent="0.5">
      <c r="A49" s="296"/>
      <c r="B49" s="111" t="s">
        <v>59</v>
      </c>
      <c r="C49" s="112"/>
    </row>
    <row r="50" spans="1:3" ht="15.75" customHeight="1" x14ac:dyDescent="0.5">
      <c r="A50" s="297"/>
      <c r="B50" s="111" t="s">
        <v>356</v>
      </c>
      <c r="C50" s="112"/>
    </row>
    <row r="51" spans="1:3" ht="15.75" customHeight="1" x14ac:dyDescent="0.5">
      <c r="A51" s="125" t="s">
        <v>371</v>
      </c>
      <c r="B51" s="315" t="s">
        <v>359</v>
      </c>
      <c r="C51" s="286"/>
    </row>
    <row r="52" spans="1:3" ht="15.75" customHeight="1" x14ac:dyDescent="0.5">
      <c r="A52" s="316" t="s">
        <v>372</v>
      </c>
      <c r="B52" s="291"/>
      <c r="C52" s="286"/>
    </row>
    <row r="53" spans="1:3" ht="15.75" customHeight="1" x14ac:dyDescent="0.5">
      <c r="A53" s="298" t="s">
        <v>373</v>
      </c>
      <c r="B53" s="116" t="s">
        <v>354</v>
      </c>
      <c r="C53" s="110">
        <f>SUM(C54:C58)</f>
        <v>53850</v>
      </c>
    </row>
    <row r="54" spans="1:3" ht="15.75" customHeight="1" x14ac:dyDescent="0.5">
      <c r="A54" s="296"/>
      <c r="B54" s="111" t="s">
        <v>89</v>
      </c>
      <c r="C54" s="114">
        <v>2850</v>
      </c>
    </row>
    <row r="55" spans="1:3" ht="15.75" customHeight="1" x14ac:dyDescent="0.5">
      <c r="A55" s="296"/>
      <c r="B55" s="111" t="s">
        <v>355</v>
      </c>
      <c r="C55" s="112"/>
    </row>
    <row r="56" spans="1:3" ht="15.75" customHeight="1" x14ac:dyDescent="0.5">
      <c r="A56" s="296"/>
      <c r="B56" s="111" t="s">
        <v>233</v>
      </c>
      <c r="C56" s="112"/>
    </row>
    <row r="57" spans="1:3" ht="15.75" customHeight="1" x14ac:dyDescent="0.5">
      <c r="A57" s="296"/>
      <c r="B57" s="111" t="s">
        <v>59</v>
      </c>
      <c r="C57" s="112">
        <f>15000+36000</f>
        <v>51000</v>
      </c>
    </row>
    <row r="58" spans="1:3" ht="15.75" customHeight="1" x14ac:dyDescent="0.5">
      <c r="A58" s="296"/>
      <c r="B58" s="111" t="s">
        <v>356</v>
      </c>
      <c r="C58" s="112"/>
    </row>
    <row r="59" spans="1:3" ht="15.75" customHeight="1" x14ac:dyDescent="0.5">
      <c r="A59" s="301" t="s">
        <v>374</v>
      </c>
      <c r="B59" s="116" t="s">
        <v>354</v>
      </c>
      <c r="C59" s="110">
        <v>2800</v>
      </c>
    </row>
    <row r="60" spans="1:3" ht="15.75" customHeight="1" x14ac:dyDescent="0.5">
      <c r="A60" s="296"/>
      <c r="B60" s="111" t="s">
        <v>89</v>
      </c>
      <c r="C60" s="114">
        <v>1000</v>
      </c>
    </row>
    <row r="61" spans="1:3" ht="15.75" customHeight="1" x14ac:dyDescent="0.5">
      <c r="A61" s="296"/>
      <c r="B61" s="111" t="s">
        <v>355</v>
      </c>
      <c r="C61" s="112"/>
    </row>
    <row r="62" spans="1:3" ht="15.75" customHeight="1" x14ac:dyDescent="0.5">
      <c r="A62" s="296"/>
      <c r="B62" s="111" t="s">
        <v>233</v>
      </c>
      <c r="C62" s="112"/>
    </row>
    <row r="63" spans="1:3" ht="15.75" customHeight="1" x14ac:dyDescent="0.5">
      <c r="A63" s="296"/>
      <c r="B63" s="111" t="s">
        <v>59</v>
      </c>
      <c r="C63" s="112">
        <v>2500</v>
      </c>
    </row>
    <row r="64" spans="1:3" ht="15.75" customHeight="1" x14ac:dyDescent="0.5">
      <c r="A64" s="297"/>
      <c r="B64" s="111" t="s">
        <v>356</v>
      </c>
      <c r="C64" s="112"/>
    </row>
    <row r="65" spans="1:3" ht="15.75" customHeight="1" x14ac:dyDescent="0.5">
      <c r="A65" s="298" t="s">
        <v>375</v>
      </c>
      <c r="B65" s="116" t="s">
        <v>354</v>
      </c>
      <c r="C65" s="124">
        <v>800</v>
      </c>
    </row>
    <row r="66" spans="1:3" ht="15.75" customHeight="1" x14ac:dyDescent="0.5">
      <c r="A66" s="296"/>
      <c r="B66" s="111" t="s">
        <v>89</v>
      </c>
      <c r="C66" s="112">
        <v>800</v>
      </c>
    </row>
    <row r="67" spans="1:3" ht="15.75" customHeight="1" x14ac:dyDescent="0.5">
      <c r="A67" s="296"/>
      <c r="B67" s="111" t="s">
        <v>355</v>
      </c>
      <c r="C67" s="112"/>
    </row>
    <row r="68" spans="1:3" ht="15.75" customHeight="1" x14ac:dyDescent="0.5">
      <c r="A68" s="296"/>
      <c r="B68" s="111" t="s">
        <v>233</v>
      </c>
      <c r="C68" s="112"/>
    </row>
    <row r="69" spans="1:3" ht="15.75" customHeight="1" x14ac:dyDescent="0.5">
      <c r="A69" s="296"/>
      <c r="B69" s="111" t="s">
        <v>59</v>
      </c>
      <c r="C69" s="112">
        <v>1000</v>
      </c>
    </row>
    <row r="70" spans="1:3" ht="15.75" customHeight="1" x14ac:dyDescent="0.5">
      <c r="A70" s="297"/>
      <c r="B70" s="111" t="s">
        <v>356</v>
      </c>
      <c r="C70" s="112"/>
    </row>
    <row r="71" spans="1:3" ht="15.75" customHeight="1" x14ac:dyDescent="0.65">
      <c r="A71" s="126" t="s">
        <v>376</v>
      </c>
      <c r="B71" s="127"/>
      <c r="C71" s="128"/>
    </row>
    <row r="72" spans="1:3" ht="15.75" customHeight="1" x14ac:dyDescent="0.5">
      <c r="A72" s="317" t="s">
        <v>377</v>
      </c>
      <c r="B72" s="291"/>
      <c r="C72" s="286"/>
    </row>
    <row r="73" spans="1:3" ht="15.75" customHeight="1" x14ac:dyDescent="0.5">
      <c r="A73" s="312" t="s">
        <v>378</v>
      </c>
      <c r="B73" s="116" t="s">
        <v>354</v>
      </c>
      <c r="C73" s="110">
        <v>5100</v>
      </c>
    </row>
    <row r="74" spans="1:3" ht="15.75" customHeight="1" x14ac:dyDescent="0.5">
      <c r="A74" s="303"/>
      <c r="B74" s="111" t="s">
        <v>89</v>
      </c>
      <c r="C74" s="129">
        <v>5410</v>
      </c>
    </row>
    <row r="75" spans="1:3" ht="15.75" customHeight="1" x14ac:dyDescent="0.5">
      <c r="A75" s="303"/>
      <c r="B75" s="111" t="s">
        <v>355</v>
      </c>
      <c r="C75" s="112"/>
    </row>
    <row r="76" spans="1:3" ht="15.75" customHeight="1" x14ac:dyDescent="0.5">
      <c r="A76" s="303"/>
      <c r="B76" s="111" t="s">
        <v>233</v>
      </c>
      <c r="C76" s="112"/>
    </row>
    <row r="77" spans="1:3" ht="15.75" customHeight="1" x14ac:dyDescent="0.5">
      <c r="A77" s="303"/>
      <c r="B77" s="111" t="s">
        <v>59</v>
      </c>
      <c r="C77" s="112"/>
    </row>
    <row r="78" spans="1:3" ht="15.75" customHeight="1" x14ac:dyDescent="0.5">
      <c r="A78" s="303"/>
      <c r="B78" s="111" t="s">
        <v>356</v>
      </c>
      <c r="C78" s="112"/>
    </row>
    <row r="79" spans="1:3" ht="15.75" customHeight="1" x14ac:dyDescent="0.5">
      <c r="A79" s="301" t="s">
        <v>379</v>
      </c>
      <c r="B79" s="116" t="s">
        <v>354</v>
      </c>
      <c r="C79" s="124"/>
    </row>
    <row r="80" spans="1:3" ht="15.75" customHeight="1" x14ac:dyDescent="0.5">
      <c r="A80" s="296"/>
      <c r="B80" s="111" t="s">
        <v>89</v>
      </c>
      <c r="C80" s="114">
        <v>6350</v>
      </c>
    </row>
    <row r="81" spans="1:3" ht="15.75" customHeight="1" x14ac:dyDescent="0.5">
      <c r="A81" s="296"/>
      <c r="B81" s="111" t="s">
        <v>355</v>
      </c>
      <c r="C81" s="112"/>
    </row>
    <row r="82" spans="1:3" ht="15.75" customHeight="1" x14ac:dyDescent="0.5">
      <c r="A82" s="296"/>
      <c r="B82" s="111" t="s">
        <v>233</v>
      </c>
      <c r="C82" s="112"/>
    </row>
    <row r="83" spans="1:3" ht="15.75" customHeight="1" x14ac:dyDescent="0.5">
      <c r="A83" s="296"/>
      <c r="B83" s="111" t="s">
        <v>59</v>
      </c>
      <c r="C83" s="112"/>
    </row>
    <row r="84" spans="1:3" ht="15.75" customHeight="1" x14ac:dyDescent="0.5">
      <c r="A84" s="297"/>
      <c r="B84" s="111" t="s">
        <v>356</v>
      </c>
      <c r="C84" s="112"/>
    </row>
    <row r="85" spans="1:3" ht="15.75" customHeight="1" x14ac:dyDescent="0.5">
      <c r="A85" s="298" t="s">
        <v>380</v>
      </c>
      <c r="B85" s="109" t="s">
        <v>354</v>
      </c>
      <c r="C85" s="124">
        <v>30</v>
      </c>
    </row>
    <row r="86" spans="1:3" ht="15.75" customHeight="1" x14ac:dyDescent="0.5">
      <c r="A86" s="296"/>
      <c r="B86" s="111" t="s">
        <v>89</v>
      </c>
      <c r="C86" s="130">
        <v>30</v>
      </c>
    </row>
    <row r="87" spans="1:3" ht="15.75" customHeight="1" x14ac:dyDescent="0.5">
      <c r="A87" s="296"/>
      <c r="B87" s="111" t="s">
        <v>355</v>
      </c>
      <c r="C87" s="130">
        <v>2</v>
      </c>
    </row>
    <row r="88" spans="1:3" ht="15.75" customHeight="1" x14ac:dyDescent="0.5">
      <c r="A88" s="296"/>
      <c r="B88" s="111" t="s">
        <v>233</v>
      </c>
      <c r="C88" s="130"/>
    </row>
    <row r="89" spans="1:3" ht="15.75" customHeight="1" x14ac:dyDescent="0.5">
      <c r="A89" s="296"/>
      <c r="B89" s="111" t="s">
        <v>59</v>
      </c>
      <c r="C89" s="130"/>
    </row>
    <row r="90" spans="1:3" ht="15.75" customHeight="1" x14ac:dyDescent="0.5">
      <c r="A90" s="297"/>
      <c r="B90" s="111" t="s">
        <v>356</v>
      </c>
      <c r="C90" s="130"/>
    </row>
    <row r="91" spans="1:3" ht="15.75" customHeight="1" x14ac:dyDescent="0.5">
      <c r="A91" s="313" t="s">
        <v>381</v>
      </c>
      <c r="B91" s="109" t="s">
        <v>354</v>
      </c>
      <c r="C91" s="124" t="s">
        <v>369</v>
      </c>
    </row>
    <row r="92" spans="1:3" ht="15.75" customHeight="1" x14ac:dyDescent="0.5">
      <c r="A92" s="296"/>
      <c r="B92" s="111" t="s">
        <v>89</v>
      </c>
      <c r="C92" s="131"/>
    </row>
    <row r="93" spans="1:3" ht="15.75" customHeight="1" x14ac:dyDescent="0.5">
      <c r="A93" s="296"/>
      <c r="B93" s="111" t="s">
        <v>355</v>
      </c>
      <c r="C93" s="131"/>
    </row>
    <row r="94" spans="1:3" ht="15.75" customHeight="1" x14ac:dyDescent="0.5">
      <c r="A94" s="296"/>
      <c r="B94" s="111" t="s">
        <v>233</v>
      </c>
      <c r="C94" s="131"/>
    </row>
    <row r="95" spans="1:3" ht="15.75" customHeight="1" x14ac:dyDescent="0.5">
      <c r="A95" s="296"/>
      <c r="B95" s="111" t="s">
        <v>59</v>
      </c>
      <c r="C95" s="131"/>
    </row>
    <row r="96" spans="1:3" ht="15.75" customHeight="1" x14ac:dyDescent="0.5">
      <c r="A96" s="297"/>
      <c r="B96" s="111" t="s">
        <v>356</v>
      </c>
      <c r="C96" s="131"/>
    </row>
    <row r="97" spans="1:3" ht="15.75" customHeight="1" x14ac:dyDescent="0.5">
      <c r="A97" s="132" t="s">
        <v>382</v>
      </c>
      <c r="B97" s="133"/>
      <c r="C97" s="133"/>
    </row>
    <row r="98" spans="1:3" ht="15.75" customHeight="1" x14ac:dyDescent="0.5">
      <c r="A98" s="132" t="s">
        <v>383</v>
      </c>
      <c r="B98" s="314" t="s">
        <v>359</v>
      </c>
      <c r="C98" s="286"/>
    </row>
    <row r="99" spans="1:3" ht="15.75" customHeight="1" x14ac:dyDescent="0.5">
      <c r="A99" s="304" t="s">
        <v>384</v>
      </c>
      <c r="B99" s="305"/>
      <c r="C99" s="306"/>
    </row>
    <row r="100" spans="1:3" ht="15.75" customHeight="1" x14ac:dyDescent="0.5">
      <c r="A100" s="307" t="s">
        <v>385</v>
      </c>
      <c r="B100" s="90" t="s">
        <v>354</v>
      </c>
      <c r="C100" s="91">
        <v>2000</v>
      </c>
    </row>
    <row r="101" spans="1:3" ht="15.75" customHeight="1" x14ac:dyDescent="0.5">
      <c r="A101" s="308"/>
      <c r="B101" s="134" t="s">
        <v>89</v>
      </c>
      <c r="C101" s="135">
        <v>1600</v>
      </c>
    </row>
    <row r="102" spans="1:3" ht="15.75" customHeight="1" x14ac:dyDescent="0.5">
      <c r="A102" s="308"/>
      <c r="B102" s="134" t="s">
        <v>355</v>
      </c>
      <c r="C102" s="136"/>
    </row>
    <row r="103" spans="1:3" ht="15.75" customHeight="1" x14ac:dyDescent="0.5">
      <c r="A103" s="308"/>
      <c r="B103" s="134" t="s">
        <v>233</v>
      </c>
      <c r="C103" s="136"/>
    </row>
    <row r="104" spans="1:3" ht="15.75" customHeight="1" x14ac:dyDescent="0.5">
      <c r="A104" s="308"/>
      <c r="B104" s="134" t="s">
        <v>59</v>
      </c>
      <c r="C104" s="136"/>
    </row>
    <row r="105" spans="1:3" ht="15.75" customHeight="1" x14ac:dyDescent="0.5">
      <c r="A105" s="309"/>
      <c r="B105" s="134" t="s">
        <v>356</v>
      </c>
      <c r="C105" s="136"/>
    </row>
    <row r="106" spans="1:3" ht="15.75" customHeight="1" x14ac:dyDescent="0.5">
      <c r="A106" s="311" t="s">
        <v>386</v>
      </c>
      <c r="B106" s="116" t="s">
        <v>354</v>
      </c>
      <c r="C106" s="124">
        <v>400</v>
      </c>
    </row>
    <row r="107" spans="1:3" ht="15.75" customHeight="1" x14ac:dyDescent="0.5">
      <c r="A107" s="296"/>
      <c r="B107" s="111" t="s">
        <v>89</v>
      </c>
      <c r="C107" s="112">
        <v>2000</v>
      </c>
    </row>
    <row r="108" spans="1:3" ht="15.75" customHeight="1" x14ac:dyDescent="0.5">
      <c r="A108" s="296"/>
      <c r="B108" s="111" t="s">
        <v>355</v>
      </c>
      <c r="C108" s="112"/>
    </row>
    <row r="109" spans="1:3" ht="15.75" customHeight="1" x14ac:dyDescent="0.5">
      <c r="A109" s="296"/>
      <c r="B109" s="111" t="s">
        <v>233</v>
      </c>
      <c r="C109" s="112"/>
    </row>
    <row r="110" spans="1:3" ht="15.75" customHeight="1" x14ac:dyDescent="0.5">
      <c r="A110" s="296"/>
      <c r="B110" s="111" t="s">
        <v>59</v>
      </c>
      <c r="C110" s="112"/>
    </row>
    <row r="111" spans="1:3" ht="15.75" customHeight="1" x14ac:dyDescent="0.5">
      <c r="A111" s="297"/>
      <c r="B111" s="111" t="s">
        <v>356</v>
      </c>
      <c r="C111" s="112"/>
    </row>
    <row r="112" spans="1:3" ht="15.75" customHeight="1" x14ac:dyDescent="0.5">
      <c r="A112" s="310" t="s">
        <v>387</v>
      </c>
      <c r="B112" s="291"/>
      <c r="C112" s="286"/>
    </row>
    <row r="113" spans="1:3" ht="15.75" customHeight="1" x14ac:dyDescent="0.5">
      <c r="A113" s="298" t="s">
        <v>388</v>
      </c>
      <c r="B113" s="116" t="s">
        <v>354</v>
      </c>
      <c r="C113" s="110">
        <v>1000000</v>
      </c>
    </row>
    <row r="114" spans="1:3" ht="15.75" customHeight="1" x14ac:dyDescent="0.5">
      <c r="A114" s="296"/>
      <c r="B114" s="111" t="s">
        <v>89</v>
      </c>
      <c r="C114" s="114">
        <v>800000</v>
      </c>
    </row>
    <row r="115" spans="1:3" ht="15.75" customHeight="1" x14ac:dyDescent="0.5">
      <c r="A115" s="296"/>
      <c r="B115" s="111" t="s">
        <v>355</v>
      </c>
      <c r="C115" s="114">
        <v>4000000</v>
      </c>
    </row>
    <row r="116" spans="1:3" ht="15.75" customHeight="1" x14ac:dyDescent="0.5">
      <c r="A116" s="296"/>
      <c r="B116" s="111" t="s">
        <v>233</v>
      </c>
      <c r="C116" s="112"/>
    </row>
    <row r="117" spans="1:3" ht="15.75" customHeight="1" x14ac:dyDescent="0.5">
      <c r="A117" s="297"/>
      <c r="B117" s="111" t="s">
        <v>59</v>
      </c>
      <c r="C117" s="112"/>
    </row>
    <row r="118" spans="1:3" ht="15.75" customHeight="1" x14ac:dyDescent="0.5">
      <c r="A118" s="298" t="s">
        <v>389</v>
      </c>
      <c r="B118" s="116" t="s">
        <v>354</v>
      </c>
      <c r="C118" s="110">
        <v>150000</v>
      </c>
    </row>
    <row r="119" spans="1:3" ht="15.75" customHeight="1" x14ac:dyDescent="0.5">
      <c r="A119" s="296"/>
      <c r="B119" s="111" t="s">
        <v>89</v>
      </c>
      <c r="C119" s="114">
        <v>130000</v>
      </c>
    </row>
    <row r="120" spans="1:3" ht="15.75" customHeight="1" x14ac:dyDescent="0.5">
      <c r="A120" s="296"/>
      <c r="B120" s="111" t="s">
        <v>355</v>
      </c>
      <c r="C120" s="112"/>
    </row>
    <row r="121" spans="1:3" ht="15.75" customHeight="1" x14ac:dyDescent="0.5">
      <c r="A121" s="296"/>
      <c r="B121" s="111" t="s">
        <v>233</v>
      </c>
      <c r="C121" s="112"/>
    </row>
    <row r="122" spans="1:3" ht="15.75" customHeight="1" x14ac:dyDescent="0.5">
      <c r="A122" s="296"/>
      <c r="B122" s="111" t="s">
        <v>59</v>
      </c>
      <c r="C122" s="112"/>
    </row>
    <row r="123" spans="1:3" ht="15.75" customHeight="1" x14ac:dyDescent="0.5">
      <c r="A123" s="297"/>
      <c r="B123" s="111" t="s">
        <v>356</v>
      </c>
      <c r="C123" s="112"/>
    </row>
    <row r="124" spans="1:3" ht="15.75" customHeight="1" x14ac:dyDescent="0.5">
      <c r="A124" s="302" t="s">
        <v>390</v>
      </c>
      <c r="B124" s="284"/>
      <c r="C124" s="303"/>
    </row>
    <row r="125" spans="1:3" ht="15.75" customHeight="1" x14ac:dyDescent="0.5">
      <c r="A125" s="300" t="s">
        <v>391</v>
      </c>
      <c r="B125" s="64" t="s">
        <v>354</v>
      </c>
      <c r="C125" s="65"/>
    </row>
    <row r="126" spans="1:3" ht="15.75" customHeight="1" x14ac:dyDescent="0.5">
      <c r="A126" s="296"/>
      <c r="B126" s="112" t="s">
        <v>89</v>
      </c>
      <c r="C126" s="137">
        <v>870</v>
      </c>
    </row>
    <row r="127" spans="1:3" ht="15.75" customHeight="1" x14ac:dyDescent="0.5">
      <c r="A127" s="296"/>
      <c r="B127" s="111" t="s">
        <v>355</v>
      </c>
      <c r="C127" s="138"/>
    </row>
    <row r="128" spans="1:3" ht="15.75" customHeight="1" x14ac:dyDescent="0.5">
      <c r="A128" s="296"/>
      <c r="B128" s="111" t="s">
        <v>233</v>
      </c>
      <c r="C128" s="138"/>
    </row>
    <row r="129" spans="1:3" ht="15.75" customHeight="1" x14ac:dyDescent="0.5">
      <c r="A129" s="296"/>
      <c r="B129" s="111" t="s">
        <v>59</v>
      </c>
      <c r="C129" s="138"/>
    </row>
    <row r="130" spans="1:3" ht="15.75" customHeight="1" x14ac:dyDescent="0.5">
      <c r="A130" s="297"/>
      <c r="B130" s="111" t="s">
        <v>356</v>
      </c>
      <c r="C130" s="138"/>
    </row>
    <row r="131" spans="1:3" ht="15.75" customHeight="1" x14ac:dyDescent="0.5">
      <c r="A131" s="298" t="s">
        <v>392</v>
      </c>
      <c r="B131" s="116" t="s">
        <v>354</v>
      </c>
      <c r="C131" s="110">
        <v>7000</v>
      </c>
    </row>
    <row r="132" spans="1:3" ht="15.75" customHeight="1" x14ac:dyDescent="0.5">
      <c r="A132" s="296"/>
      <c r="B132" s="111" t="s">
        <v>89</v>
      </c>
      <c r="C132" s="114">
        <v>10741</v>
      </c>
    </row>
    <row r="133" spans="1:3" ht="15.75" customHeight="1" x14ac:dyDescent="0.5">
      <c r="A133" s="296"/>
      <c r="B133" s="111"/>
      <c r="C133" s="112"/>
    </row>
    <row r="134" spans="1:3" ht="15.75" customHeight="1" x14ac:dyDescent="0.5">
      <c r="A134" s="296"/>
      <c r="B134" s="111"/>
      <c r="C134" s="112"/>
    </row>
    <row r="135" spans="1:3" ht="15.75" customHeight="1" x14ac:dyDescent="0.5">
      <c r="A135" s="296"/>
      <c r="B135" s="111"/>
      <c r="C135" s="112"/>
    </row>
    <row r="136" spans="1:3" ht="15.75" customHeight="1" x14ac:dyDescent="0.5">
      <c r="A136" s="297"/>
      <c r="B136" s="111"/>
      <c r="C136" s="112"/>
    </row>
    <row r="137" spans="1:3" ht="15.75" customHeight="1" x14ac:dyDescent="0.5">
      <c r="A137" s="298" t="s">
        <v>393</v>
      </c>
      <c r="B137" s="116" t="s">
        <v>354</v>
      </c>
      <c r="C137" s="124">
        <v>30</v>
      </c>
    </row>
    <row r="138" spans="1:3" ht="15.75" customHeight="1" x14ac:dyDescent="0.5">
      <c r="A138" s="296"/>
      <c r="B138" s="111" t="s">
        <v>89</v>
      </c>
      <c r="C138" s="114">
        <v>10050</v>
      </c>
    </row>
    <row r="139" spans="1:3" ht="15.75" customHeight="1" x14ac:dyDescent="0.5">
      <c r="A139" s="296"/>
      <c r="B139" s="111" t="s">
        <v>355</v>
      </c>
      <c r="C139" s="121"/>
    </row>
    <row r="140" spans="1:3" ht="15.75" customHeight="1" x14ac:dyDescent="0.5">
      <c r="A140" s="296"/>
      <c r="B140" s="111" t="s">
        <v>233</v>
      </c>
      <c r="C140" s="121"/>
    </row>
    <row r="141" spans="1:3" ht="15.75" customHeight="1" x14ac:dyDescent="0.5">
      <c r="A141" s="296"/>
      <c r="B141" s="111" t="s">
        <v>59</v>
      </c>
      <c r="C141" s="122"/>
    </row>
    <row r="142" spans="1:3" ht="15.75" customHeight="1" x14ac:dyDescent="0.5">
      <c r="A142" s="297"/>
      <c r="B142" s="111" t="s">
        <v>356</v>
      </c>
      <c r="C142" s="122"/>
    </row>
    <row r="143" spans="1:3" ht="15.75" customHeight="1" x14ac:dyDescent="0.5">
      <c r="A143" s="302" t="s">
        <v>394</v>
      </c>
      <c r="B143" s="284"/>
      <c r="C143" s="303"/>
    </row>
    <row r="144" spans="1:3" ht="15.75" customHeight="1" x14ac:dyDescent="0.5">
      <c r="A144" s="301" t="s">
        <v>395</v>
      </c>
      <c r="B144" s="62" t="s">
        <v>354</v>
      </c>
      <c r="C144" s="65">
        <v>50</v>
      </c>
    </row>
    <row r="145" spans="1:3" ht="15.75" customHeight="1" x14ac:dyDescent="0.5">
      <c r="A145" s="296"/>
      <c r="B145" s="111" t="s">
        <v>89</v>
      </c>
      <c r="C145" s="112">
        <v>40</v>
      </c>
    </row>
    <row r="146" spans="1:3" ht="15.75" customHeight="1" x14ac:dyDescent="0.5">
      <c r="A146" s="296"/>
      <c r="B146" s="111" t="s">
        <v>355</v>
      </c>
      <c r="C146" s="112">
        <v>2</v>
      </c>
    </row>
    <row r="147" spans="1:3" ht="15.75" customHeight="1" x14ac:dyDescent="0.5">
      <c r="A147" s="296"/>
      <c r="B147" s="111" t="s">
        <v>233</v>
      </c>
      <c r="C147" s="112"/>
    </row>
    <row r="148" spans="1:3" ht="15.75" customHeight="1" x14ac:dyDescent="0.5">
      <c r="A148" s="296"/>
      <c r="B148" s="111" t="s">
        <v>59</v>
      </c>
      <c r="C148" s="112"/>
    </row>
    <row r="149" spans="1:3" ht="15.75" customHeight="1" x14ac:dyDescent="0.5">
      <c r="A149" s="297"/>
      <c r="B149" s="111" t="s">
        <v>356</v>
      </c>
      <c r="C149" s="112"/>
    </row>
    <row r="150" spans="1:3" ht="15.75" customHeight="1" x14ac:dyDescent="0.5">
      <c r="A150" s="298" t="s">
        <v>396</v>
      </c>
      <c r="B150" s="139" t="s">
        <v>354</v>
      </c>
      <c r="C150" s="110">
        <v>12150</v>
      </c>
    </row>
    <row r="151" spans="1:3" ht="15.75" customHeight="1" x14ac:dyDescent="0.5">
      <c r="A151" s="296"/>
      <c r="B151" s="111" t="s">
        <v>89</v>
      </c>
      <c r="C151" s="140">
        <v>10830</v>
      </c>
    </row>
    <row r="152" spans="1:3" ht="15.75" customHeight="1" x14ac:dyDescent="0.5">
      <c r="A152" s="296"/>
      <c r="B152" s="111" t="s">
        <v>355</v>
      </c>
      <c r="C152" s="66"/>
    </row>
    <row r="153" spans="1:3" ht="15.75" customHeight="1" x14ac:dyDescent="0.5">
      <c r="A153" s="296"/>
      <c r="B153" s="111" t="s">
        <v>233</v>
      </c>
      <c r="C153" s="66"/>
    </row>
    <row r="154" spans="1:3" ht="15.75" customHeight="1" x14ac:dyDescent="0.5">
      <c r="A154" s="296"/>
      <c r="B154" s="111" t="s">
        <v>59</v>
      </c>
      <c r="C154" s="66"/>
    </row>
    <row r="155" spans="1:3" ht="15.75" customHeight="1" x14ac:dyDescent="0.5">
      <c r="A155" s="297"/>
      <c r="B155" s="111" t="s">
        <v>356</v>
      </c>
      <c r="C155" s="66"/>
    </row>
    <row r="156" spans="1:3" ht="15.75" customHeight="1" x14ac:dyDescent="0.65">
      <c r="A156" s="335" t="s">
        <v>397</v>
      </c>
      <c r="B156" s="291"/>
      <c r="C156" s="286"/>
    </row>
    <row r="157" spans="1:3" ht="33.75" customHeight="1" x14ac:dyDescent="0.5">
      <c r="A157" s="336" t="s">
        <v>398</v>
      </c>
      <c r="B157" s="291"/>
      <c r="C157" s="286"/>
    </row>
    <row r="158" spans="1:3" ht="15.75" customHeight="1" x14ac:dyDescent="0.5">
      <c r="A158" s="333" t="s">
        <v>399</v>
      </c>
      <c r="B158" s="116" t="s">
        <v>354</v>
      </c>
      <c r="C158" s="124" t="s">
        <v>400</v>
      </c>
    </row>
    <row r="159" spans="1:3" ht="70.5" customHeight="1" x14ac:dyDescent="0.5">
      <c r="A159" s="296"/>
      <c r="B159" s="113" t="s">
        <v>59</v>
      </c>
      <c r="C159" s="141">
        <v>1</v>
      </c>
    </row>
    <row r="160" spans="1:3" ht="15.75" customHeight="1" x14ac:dyDescent="0.5">
      <c r="A160" s="67" t="s">
        <v>401</v>
      </c>
      <c r="B160" s="314" t="s">
        <v>359</v>
      </c>
      <c r="C160" s="286"/>
    </row>
    <row r="161" spans="1:3" ht="15.75" customHeight="1" x14ac:dyDescent="0.5">
      <c r="A161" s="337" t="s">
        <v>402</v>
      </c>
      <c r="B161" s="291"/>
      <c r="C161" s="286"/>
    </row>
    <row r="162" spans="1:3" ht="15.75" customHeight="1" x14ac:dyDescent="0.5">
      <c r="A162" s="117" t="s">
        <v>403</v>
      </c>
      <c r="B162" s="294" t="s">
        <v>359</v>
      </c>
      <c r="C162" s="286"/>
    </row>
    <row r="163" spans="1:3" ht="15.75" customHeight="1" x14ac:dyDescent="0.5">
      <c r="A163" s="330" t="s">
        <v>404</v>
      </c>
      <c r="B163" s="305"/>
      <c r="C163" s="306"/>
    </row>
    <row r="164" spans="1:3" ht="15.75" customHeight="1" x14ac:dyDescent="0.5">
      <c r="A164" s="331" t="s">
        <v>405</v>
      </c>
      <c r="B164" s="62" t="s">
        <v>354</v>
      </c>
      <c r="C164" s="65" t="s">
        <v>369</v>
      </c>
    </row>
    <row r="165" spans="1:3" ht="15.75" customHeight="1" x14ac:dyDescent="0.5">
      <c r="A165" s="296"/>
      <c r="B165" s="111" t="s">
        <v>89</v>
      </c>
      <c r="C165" s="112"/>
    </row>
    <row r="166" spans="1:3" ht="15.75" customHeight="1" x14ac:dyDescent="0.5">
      <c r="A166" s="296"/>
      <c r="B166" s="111" t="s">
        <v>355</v>
      </c>
      <c r="C166" s="112"/>
    </row>
    <row r="167" spans="1:3" ht="15.75" customHeight="1" x14ac:dyDescent="0.5">
      <c r="A167" s="296"/>
      <c r="B167" s="113" t="s">
        <v>233</v>
      </c>
      <c r="C167" s="112">
        <v>160000</v>
      </c>
    </row>
    <row r="168" spans="1:3" ht="15.75" customHeight="1" x14ac:dyDescent="0.5">
      <c r="A168" s="296"/>
      <c r="B168" s="113" t="s">
        <v>59</v>
      </c>
      <c r="C168" s="112">
        <v>90000</v>
      </c>
    </row>
    <row r="169" spans="1:3" ht="56.25" customHeight="1" x14ac:dyDescent="0.5">
      <c r="A169" s="297"/>
      <c r="B169" s="111" t="s">
        <v>356</v>
      </c>
      <c r="C169" s="112"/>
    </row>
    <row r="170" spans="1:3" ht="15.75" customHeight="1" x14ac:dyDescent="0.5">
      <c r="A170" s="334" t="s">
        <v>406</v>
      </c>
      <c r="B170" s="109" t="s">
        <v>354</v>
      </c>
      <c r="C170" s="124" t="s">
        <v>369</v>
      </c>
    </row>
    <row r="171" spans="1:3" ht="15.75" customHeight="1" x14ac:dyDescent="0.5">
      <c r="A171" s="296"/>
      <c r="B171" s="111" t="s">
        <v>89</v>
      </c>
      <c r="C171" s="138"/>
    </row>
    <row r="172" spans="1:3" ht="15.75" customHeight="1" x14ac:dyDescent="0.5">
      <c r="A172" s="296"/>
      <c r="B172" s="111" t="s">
        <v>355</v>
      </c>
      <c r="C172" s="138"/>
    </row>
    <row r="173" spans="1:3" ht="15.75" customHeight="1" x14ac:dyDescent="0.5">
      <c r="A173" s="296"/>
      <c r="B173" s="113" t="s">
        <v>233</v>
      </c>
      <c r="C173" s="114">
        <v>6000</v>
      </c>
    </row>
    <row r="174" spans="1:3" ht="15.75" customHeight="1" x14ac:dyDescent="0.5">
      <c r="A174" s="296"/>
      <c r="B174" s="113" t="s">
        <v>59</v>
      </c>
      <c r="C174" s="142">
        <v>17369</v>
      </c>
    </row>
    <row r="175" spans="1:3" ht="40.5" customHeight="1" x14ac:dyDescent="0.5">
      <c r="A175" s="297"/>
      <c r="B175" s="111" t="s">
        <v>356</v>
      </c>
      <c r="C175" s="138"/>
    </row>
    <row r="176" spans="1:3" ht="15.75" customHeight="1" x14ac:dyDescent="0.5">
      <c r="A176" s="318" t="s">
        <v>407</v>
      </c>
      <c r="B176" s="116" t="s">
        <v>354</v>
      </c>
      <c r="C176" s="124" t="s">
        <v>369</v>
      </c>
    </row>
    <row r="177" spans="1:3" ht="15.75" customHeight="1" x14ac:dyDescent="0.5">
      <c r="A177" s="296"/>
      <c r="B177" s="111" t="s">
        <v>89</v>
      </c>
      <c r="C177" s="112"/>
    </row>
    <row r="178" spans="1:3" ht="15.75" customHeight="1" x14ac:dyDescent="0.5">
      <c r="A178" s="296"/>
      <c r="B178" s="111" t="s">
        <v>355</v>
      </c>
      <c r="C178" s="112"/>
    </row>
    <row r="179" spans="1:3" ht="15.75" customHeight="1" x14ac:dyDescent="0.5">
      <c r="A179" s="296"/>
      <c r="B179" s="113" t="s">
        <v>233</v>
      </c>
      <c r="C179" s="143">
        <v>0.5</v>
      </c>
    </row>
    <row r="180" spans="1:3" ht="15.75" customHeight="1" x14ac:dyDescent="0.5">
      <c r="A180" s="296"/>
      <c r="B180" s="113" t="s">
        <v>59</v>
      </c>
      <c r="C180" s="112"/>
    </row>
    <row r="181" spans="1:3" ht="15.75" customHeight="1" x14ac:dyDescent="0.5">
      <c r="A181" s="297"/>
      <c r="B181" s="111" t="s">
        <v>356</v>
      </c>
      <c r="C181" s="112"/>
    </row>
    <row r="182" spans="1:3" ht="15.75" customHeight="1" x14ac:dyDescent="0.5">
      <c r="A182" s="298" t="s">
        <v>408</v>
      </c>
      <c r="B182" s="116" t="s">
        <v>354</v>
      </c>
      <c r="C182" s="124">
        <f>SUM(C183:C187)</f>
        <v>4</v>
      </c>
    </row>
    <row r="183" spans="1:3" ht="15.75" customHeight="1" x14ac:dyDescent="0.5">
      <c r="A183" s="296"/>
      <c r="B183" s="111" t="s">
        <v>89</v>
      </c>
      <c r="C183" s="121"/>
    </row>
    <row r="184" spans="1:3" ht="15.75" customHeight="1" x14ac:dyDescent="0.5">
      <c r="A184" s="296"/>
      <c r="B184" s="111" t="s">
        <v>355</v>
      </c>
      <c r="C184" s="121"/>
    </row>
    <row r="185" spans="1:3" ht="15.75" customHeight="1" x14ac:dyDescent="0.5">
      <c r="A185" s="296"/>
      <c r="B185" s="111" t="s">
        <v>233</v>
      </c>
      <c r="C185" s="121"/>
    </row>
    <row r="186" spans="1:3" ht="15.75" customHeight="1" x14ac:dyDescent="0.5">
      <c r="A186" s="296"/>
      <c r="B186" s="111" t="s">
        <v>59</v>
      </c>
      <c r="C186" s="122">
        <v>4</v>
      </c>
    </row>
    <row r="187" spans="1:3" ht="15.75" customHeight="1" x14ac:dyDescent="0.5">
      <c r="A187" s="297"/>
      <c r="B187" s="111" t="s">
        <v>356</v>
      </c>
      <c r="C187" s="122"/>
    </row>
    <row r="188" spans="1:3" ht="15.75" customHeight="1" x14ac:dyDescent="0.5">
      <c r="A188" s="330" t="s">
        <v>409</v>
      </c>
      <c r="B188" s="305"/>
      <c r="C188" s="306"/>
    </row>
    <row r="189" spans="1:3" ht="15.75" customHeight="1" x14ac:dyDescent="0.5">
      <c r="A189" s="331" t="s">
        <v>410</v>
      </c>
      <c r="B189" s="62" t="s">
        <v>354</v>
      </c>
      <c r="C189" s="65" t="s">
        <v>369</v>
      </c>
    </row>
    <row r="190" spans="1:3" ht="15.75" customHeight="1" x14ac:dyDescent="0.5">
      <c r="A190" s="296"/>
      <c r="B190" s="111" t="s">
        <v>89</v>
      </c>
      <c r="C190" s="112"/>
    </row>
    <row r="191" spans="1:3" ht="15.75" customHeight="1" x14ac:dyDescent="0.5">
      <c r="A191" s="296"/>
      <c r="B191" s="111" t="s">
        <v>355</v>
      </c>
      <c r="C191" s="112"/>
    </row>
    <row r="192" spans="1:3" ht="71.25" customHeight="1" x14ac:dyDescent="0.5">
      <c r="A192" s="296"/>
      <c r="B192" s="113" t="s">
        <v>233</v>
      </c>
      <c r="C192" s="112">
        <v>400</v>
      </c>
    </row>
    <row r="193" spans="1:3" ht="15.75" customHeight="1" x14ac:dyDescent="0.5">
      <c r="A193" s="296"/>
      <c r="B193" s="111" t="s">
        <v>59</v>
      </c>
      <c r="C193" s="112"/>
    </row>
    <row r="194" spans="1:3" ht="15.75" customHeight="1" x14ac:dyDescent="0.5">
      <c r="A194" s="297"/>
      <c r="B194" s="111" t="s">
        <v>356</v>
      </c>
      <c r="C194" s="112"/>
    </row>
    <row r="195" spans="1:3" ht="186.75" customHeight="1" x14ac:dyDescent="0.5">
      <c r="A195" s="318" t="s">
        <v>411</v>
      </c>
      <c r="B195" s="116" t="s">
        <v>354</v>
      </c>
      <c r="C195" s="124" t="s">
        <v>369</v>
      </c>
    </row>
    <row r="196" spans="1:3" ht="15.75" customHeight="1" x14ac:dyDescent="0.5">
      <c r="A196" s="296"/>
      <c r="B196" s="111" t="s">
        <v>89</v>
      </c>
      <c r="C196" s="112"/>
    </row>
    <row r="197" spans="1:3" ht="15.75" customHeight="1" x14ac:dyDescent="0.5">
      <c r="A197" s="296"/>
      <c r="B197" s="111" t="s">
        <v>355</v>
      </c>
      <c r="C197" s="112"/>
    </row>
    <row r="198" spans="1:3" ht="15.75" customHeight="1" x14ac:dyDescent="0.5">
      <c r="A198" s="296"/>
      <c r="B198" s="113" t="s">
        <v>233</v>
      </c>
      <c r="C198" s="114">
        <v>10000</v>
      </c>
    </row>
    <row r="199" spans="1:3" ht="15.75" customHeight="1" x14ac:dyDescent="0.5">
      <c r="A199" s="296"/>
      <c r="B199" s="111" t="s">
        <v>59</v>
      </c>
      <c r="C199" s="112"/>
    </row>
    <row r="200" spans="1:3" ht="24" customHeight="1" x14ac:dyDescent="0.5">
      <c r="A200" s="297"/>
      <c r="B200" s="111" t="s">
        <v>356</v>
      </c>
      <c r="C200" s="112"/>
    </row>
    <row r="201" spans="1:3" ht="15.75" customHeight="1" x14ac:dyDescent="0.5">
      <c r="A201" s="330" t="s">
        <v>412</v>
      </c>
      <c r="B201" s="305"/>
      <c r="C201" s="306"/>
    </row>
    <row r="202" spans="1:3" ht="59.25" customHeight="1" x14ac:dyDescent="0.5">
      <c r="A202" s="68" t="s">
        <v>413</v>
      </c>
      <c r="B202" s="294" t="s">
        <v>359</v>
      </c>
      <c r="C202" s="286"/>
    </row>
    <row r="203" spans="1:3" ht="15.75" customHeight="1" x14ac:dyDescent="0.5">
      <c r="A203" s="298" t="s">
        <v>414</v>
      </c>
      <c r="B203" s="116" t="s">
        <v>354</v>
      </c>
      <c r="C203" s="124">
        <v>300</v>
      </c>
    </row>
    <row r="204" spans="1:3" ht="15.75" customHeight="1" x14ac:dyDescent="0.5">
      <c r="A204" s="296"/>
      <c r="B204" s="111" t="s">
        <v>89</v>
      </c>
      <c r="C204" s="112">
        <v>300</v>
      </c>
    </row>
    <row r="205" spans="1:3" ht="15.75" customHeight="1" x14ac:dyDescent="0.5">
      <c r="A205" s="296"/>
      <c r="B205" s="111" t="s">
        <v>355</v>
      </c>
      <c r="C205" s="112"/>
    </row>
    <row r="206" spans="1:3" ht="15.75" customHeight="1" x14ac:dyDescent="0.5">
      <c r="A206" s="296"/>
      <c r="B206" s="111" t="s">
        <v>233</v>
      </c>
      <c r="C206" s="112"/>
    </row>
    <row r="207" spans="1:3" ht="15.75" customHeight="1" x14ac:dyDescent="0.5">
      <c r="A207" s="296"/>
      <c r="B207" s="111" t="s">
        <v>59</v>
      </c>
      <c r="C207" s="112"/>
    </row>
    <row r="208" spans="1:3" ht="15.75" customHeight="1" x14ac:dyDescent="0.5">
      <c r="A208" s="297"/>
      <c r="B208" s="111" t="s">
        <v>356</v>
      </c>
      <c r="C208" s="112"/>
    </row>
    <row r="209" spans="1:3" ht="15.75" customHeight="1" x14ac:dyDescent="0.5">
      <c r="A209" s="298" t="s">
        <v>415</v>
      </c>
      <c r="B209" s="116" t="s">
        <v>354</v>
      </c>
      <c r="C209" s="124">
        <v>1</v>
      </c>
    </row>
    <row r="210" spans="1:3" ht="15.75" customHeight="1" x14ac:dyDescent="0.5">
      <c r="A210" s="296"/>
      <c r="B210" s="111" t="s">
        <v>89</v>
      </c>
      <c r="C210" s="112">
        <v>1</v>
      </c>
    </row>
    <row r="211" spans="1:3" ht="15.75" customHeight="1" x14ac:dyDescent="0.5">
      <c r="A211" s="296"/>
      <c r="B211" s="111" t="s">
        <v>355</v>
      </c>
      <c r="C211" s="112"/>
    </row>
    <row r="212" spans="1:3" ht="15.75" customHeight="1" x14ac:dyDescent="0.5">
      <c r="A212" s="296"/>
      <c r="B212" s="111" t="s">
        <v>233</v>
      </c>
      <c r="C212" s="112"/>
    </row>
    <row r="213" spans="1:3" ht="15.75" customHeight="1" x14ac:dyDescent="0.5">
      <c r="A213" s="296"/>
      <c r="B213" s="111" t="s">
        <v>59</v>
      </c>
      <c r="C213" s="112"/>
    </row>
    <row r="214" spans="1:3" ht="15.75" customHeight="1" x14ac:dyDescent="0.5">
      <c r="A214" s="297"/>
      <c r="B214" s="111" t="s">
        <v>356</v>
      </c>
      <c r="C214" s="112"/>
    </row>
    <row r="215" spans="1:3" ht="15.75" customHeight="1" x14ac:dyDescent="0.5">
      <c r="A215" s="298" t="s">
        <v>416</v>
      </c>
      <c r="B215" s="116" t="s">
        <v>354</v>
      </c>
      <c r="C215" s="124">
        <f>SUM(C216:C220)</f>
        <v>1</v>
      </c>
    </row>
    <row r="216" spans="1:3" ht="15.75" customHeight="1" x14ac:dyDescent="0.5">
      <c r="A216" s="296"/>
      <c r="B216" s="111" t="s">
        <v>89</v>
      </c>
      <c r="C216" s="112"/>
    </row>
    <row r="217" spans="1:3" ht="15.75" customHeight="1" x14ac:dyDescent="0.5">
      <c r="A217" s="296"/>
      <c r="B217" s="111" t="s">
        <v>355</v>
      </c>
      <c r="C217" s="112"/>
    </row>
    <row r="218" spans="1:3" ht="15.75" customHeight="1" x14ac:dyDescent="0.5">
      <c r="A218" s="296"/>
      <c r="B218" s="111" t="s">
        <v>233</v>
      </c>
      <c r="C218" s="112"/>
    </row>
    <row r="219" spans="1:3" ht="15.75" customHeight="1" x14ac:dyDescent="0.5">
      <c r="A219" s="296"/>
      <c r="B219" s="111" t="s">
        <v>59</v>
      </c>
      <c r="C219" s="112">
        <v>1</v>
      </c>
    </row>
    <row r="220" spans="1:3" ht="15.75" customHeight="1" x14ac:dyDescent="0.5">
      <c r="A220" s="297"/>
      <c r="B220" s="111" t="s">
        <v>356</v>
      </c>
      <c r="C220" s="112"/>
    </row>
    <row r="221" spans="1:3" ht="15.75" customHeight="1" x14ac:dyDescent="0.5">
      <c r="A221" s="330" t="s">
        <v>417</v>
      </c>
      <c r="B221" s="305"/>
      <c r="C221" s="306"/>
    </row>
    <row r="222" spans="1:3" ht="15.75" customHeight="1" x14ac:dyDescent="0.5">
      <c r="A222" s="332" t="s">
        <v>418</v>
      </c>
      <c r="B222" s="64" t="s">
        <v>354</v>
      </c>
      <c r="C222" s="124">
        <f>SUM(C223:C227)</f>
        <v>12000</v>
      </c>
    </row>
    <row r="223" spans="1:3" ht="15.75" customHeight="1" x14ac:dyDescent="0.5">
      <c r="A223" s="296"/>
      <c r="B223" s="111" t="s">
        <v>89</v>
      </c>
      <c r="C223" s="138"/>
    </row>
    <row r="224" spans="1:3" ht="15.75" customHeight="1" x14ac:dyDescent="0.5">
      <c r="A224" s="296"/>
      <c r="B224" s="111" t="s">
        <v>355</v>
      </c>
      <c r="C224" s="138"/>
    </row>
    <row r="225" spans="1:3" ht="15.75" customHeight="1" x14ac:dyDescent="0.5">
      <c r="A225" s="296"/>
      <c r="B225" s="111" t="s">
        <v>233</v>
      </c>
      <c r="C225" s="138"/>
    </row>
    <row r="226" spans="1:3" ht="22.5" customHeight="1" x14ac:dyDescent="0.5">
      <c r="A226" s="296"/>
      <c r="B226" s="327" t="s">
        <v>59</v>
      </c>
      <c r="C226" s="329">
        <v>12000</v>
      </c>
    </row>
    <row r="227" spans="1:3" ht="22.5" customHeight="1" x14ac:dyDescent="0.5">
      <c r="A227" s="296"/>
      <c r="B227" s="303"/>
      <c r="C227" s="303"/>
    </row>
    <row r="228" spans="1:3" ht="22.5" customHeight="1" x14ac:dyDescent="0.5">
      <c r="A228" s="296"/>
      <c r="B228" s="303"/>
      <c r="C228" s="303"/>
    </row>
    <row r="229" spans="1:3" ht="15.75" customHeight="1" x14ac:dyDescent="0.5">
      <c r="A229" s="296"/>
      <c r="B229" s="328"/>
      <c r="C229" s="328"/>
    </row>
    <row r="230" spans="1:3" ht="15.75" customHeight="1" x14ac:dyDescent="0.5">
      <c r="A230" s="297"/>
      <c r="B230" s="111" t="s">
        <v>356</v>
      </c>
      <c r="C230" s="138"/>
    </row>
    <row r="231" spans="1:3" ht="15.75" customHeight="1" x14ac:dyDescent="0.65">
      <c r="A231" s="292" t="s">
        <v>419</v>
      </c>
      <c r="B231" s="291"/>
      <c r="C231" s="286"/>
    </row>
    <row r="232" spans="1:3" ht="15.75" customHeight="1" x14ac:dyDescent="0.5">
      <c r="A232" s="293" t="s">
        <v>420</v>
      </c>
      <c r="B232" s="291"/>
      <c r="C232" s="286"/>
    </row>
    <row r="233" spans="1:3" ht="15.75" customHeight="1" x14ac:dyDescent="0.5">
      <c r="A233" s="117" t="s">
        <v>421</v>
      </c>
      <c r="B233" s="294" t="s">
        <v>359</v>
      </c>
      <c r="C233" s="286"/>
    </row>
    <row r="234" spans="1:3" ht="15.75" customHeight="1" x14ac:dyDescent="0.5">
      <c r="A234" s="295" t="s">
        <v>422</v>
      </c>
      <c r="B234" s="116" t="s">
        <v>354</v>
      </c>
      <c r="C234" s="124" t="s">
        <v>369</v>
      </c>
    </row>
    <row r="235" spans="1:3" ht="15.75" customHeight="1" x14ac:dyDescent="0.5">
      <c r="A235" s="296"/>
      <c r="B235" s="111" t="s">
        <v>89</v>
      </c>
      <c r="C235" s="121"/>
    </row>
    <row r="236" spans="1:3" ht="15.75" customHeight="1" x14ac:dyDescent="0.5">
      <c r="A236" s="296"/>
      <c r="B236" s="111" t="s">
        <v>355</v>
      </c>
      <c r="C236" s="121"/>
    </row>
    <row r="237" spans="1:3" ht="15.75" customHeight="1" x14ac:dyDescent="0.5">
      <c r="A237" s="296"/>
      <c r="B237" s="111" t="s">
        <v>233</v>
      </c>
      <c r="C237" s="121"/>
    </row>
    <row r="238" spans="1:3" ht="15.75" customHeight="1" x14ac:dyDescent="0.5">
      <c r="A238" s="296"/>
      <c r="B238" s="111" t="s">
        <v>59</v>
      </c>
      <c r="C238" s="122"/>
    </row>
    <row r="239" spans="1:3" ht="15.75" customHeight="1" x14ac:dyDescent="0.5">
      <c r="A239" s="297"/>
      <c r="B239" s="111" t="s">
        <v>356</v>
      </c>
      <c r="C239" s="122"/>
    </row>
    <row r="240" spans="1:3" ht="15.75" customHeight="1" x14ac:dyDescent="0.5">
      <c r="A240" s="295" t="s">
        <v>423</v>
      </c>
      <c r="B240" s="116"/>
      <c r="C240" s="122"/>
    </row>
    <row r="241" spans="1:3" ht="15.75" customHeight="1" x14ac:dyDescent="0.5">
      <c r="A241" s="296"/>
      <c r="B241" s="116" t="s">
        <v>354</v>
      </c>
      <c r="C241" s="122">
        <f>C242+C243+C244+C245+C246</f>
        <v>14976</v>
      </c>
    </row>
    <row r="242" spans="1:3" ht="15.75" customHeight="1" x14ac:dyDescent="0.5">
      <c r="A242" s="296"/>
      <c r="B242" s="111" t="s">
        <v>89</v>
      </c>
      <c r="C242" s="122">
        <v>14976</v>
      </c>
    </row>
    <row r="243" spans="1:3" ht="15.75" customHeight="1" x14ac:dyDescent="0.5">
      <c r="A243" s="296"/>
      <c r="B243" s="111" t="s">
        <v>355</v>
      </c>
      <c r="C243" s="122"/>
    </row>
    <row r="244" spans="1:3" ht="15.75" customHeight="1" x14ac:dyDescent="0.5">
      <c r="A244" s="296"/>
      <c r="B244" s="111" t="s">
        <v>233</v>
      </c>
      <c r="C244" s="122"/>
    </row>
    <row r="245" spans="1:3" ht="15.75" customHeight="1" x14ac:dyDescent="0.5">
      <c r="A245" s="296"/>
      <c r="B245" s="111" t="s">
        <v>59</v>
      </c>
      <c r="C245" s="122"/>
    </row>
    <row r="246" spans="1:3" ht="15.75" customHeight="1" x14ac:dyDescent="0.5">
      <c r="A246" s="297"/>
      <c r="B246" s="111" t="s">
        <v>356</v>
      </c>
      <c r="C246" s="122"/>
    </row>
    <row r="247" spans="1:3" ht="15.75" customHeight="1" x14ac:dyDescent="0.5">
      <c r="A247" s="299" t="s">
        <v>424</v>
      </c>
      <c r="B247" s="291"/>
      <c r="C247" s="286"/>
    </row>
    <row r="248" spans="1:3" ht="15.75" customHeight="1" x14ac:dyDescent="0.5">
      <c r="A248" s="298" t="s">
        <v>425</v>
      </c>
      <c r="B248" s="116" t="s">
        <v>354</v>
      </c>
      <c r="C248" s="124">
        <f>SUM(C249:C253)</f>
        <v>100000</v>
      </c>
    </row>
    <row r="249" spans="1:3" ht="15.75" customHeight="1" x14ac:dyDescent="0.5">
      <c r="A249" s="296"/>
      <c r="B249" s="111" t="s">
        <v>89</v>
      </c>
      <c r="C249" s="112"/>
    </row>
    <row r="250" spans="1:3" ht="15.75" customHeight="1" x14ac:dyDescent="0.5">
      <c r="A250" s="296"/>
      <c r="B250" s="111" t="s">
        <v>355</v>
      </c>
      <c r="C250" s="112"/>
    </row>
    <row r="251" spans="1:3" ht="15.75" customHeight="1" x14ac:dyDescent="0.5">
      <c r="A251" s="296"/>
      <c r="B251" s="111" t="s">
        <v>233</v>
      </c>
      <c r="C251" s="112"/>
    </row>
    <row r="252" spans="1:3" ht="15.75" customHeight="1" x14ac:dyDescent="0.5">
      <c r="A252" s="296"/>
      <c r="B252" s="111" t="s">
        <v>59</v>
      </c>
      <c r="C252" s="112">
        <v>100000</v>
      </c>
    </row>
    <row r="253" spans="1:3" ht="15.75" customHeight="1" x14ac:dyDescent="0.5">
      <c r="A253" s="297"/>
      <c r="B253" s="111" t="s">
        <v>356</v>
      </c>
      <c r="C253" s="112"/>
    </row>
    <row r="254" spans="1:3" ht="15.75" customHeight="1" x14ac:dyDescent="0.5">
      <c r="A254" s="298" t="s">
        <v>426</v>
      </c>
      <c r="B254" s="116" t="s">
        <v>354</v>
      </c>
      <c r="C254" s="124">
        <f>SUM(C255:C259)</f>
        <v>12000</v>
      </c>
    </row>
    <row r="255" spans="1:3" ht="15.75" customHeight="1" x14ac:dyDescent="0.5">
      <c r="A255" s="296"/>
      <c r="B255" s="111" t="s">
        <v>89</v>
      </c>
      <c r="C255" s="112"/>
    </row>
    <row r="256" spans="1:3" ht="15.75" customHeight="1" x14ac:dyDescent="0.5">
      <c r="A256" s="296"/>
      <c r="B256" s="111" t="s">
        <v>355</v>
      </c>
      <c r="C256" s="112"/>
    </row>
    <row r="257" spans="1:3" ht="15.75" customHeight="1" x14ac:dyDescent="0.5">
      <c r="A257" s="296"/>
      <c r="B257" s="111" t="s">
        <v>233</v>
      </c>
      <c r="C257" s="112"/>
    </row>
    <row r="258" spans="1:3" ht="15.75" customHeight="1" x14ac:dyDescent="0.5">
      <c r="A258" s="296"/>
      <c r="B258" s="111" t="s">
        <v>59</v>
      </c>
      <c r="C258" s="112">
        <v>12000</v>
      </c>
    </row>
    <row r="259" spans="1:3" ht="15.75" customHeight="1" x14ac:dyDescent="0.5">
      <c r="A259" s="297"/>
      <c r="B259" s="111" t="s">
        <v>356</v>
      </c>
      <c r="C259" s="112"/>
    </row>
    <row r="260" spans="1:3" ht="15.75" customHeight="1" x14ac:dyDescent="0.5">
      <c r="A260" s="298" t="s">
        <v>427</v>
      </c>
      <c r="B260" s="116" t="s">
        <v>354</v>
      </c>
      <c r="C260" s="124">
        <f>SUM(C261:C265)</f>
        <v>15</v>
      </c>
    </row>
    <row r="261" spans="1:3" ht="15.75" customHeight="1" x14ac:dyDescent="0.5">
      <c r="A261" s="296"/>
      <c r="B261" s="111" t="s">
        <v>89</v>
      </c>
      <c r="C261" s="112">
        <v>10</v>
      </c>
    </row>
    <row r="262" spans="1:3" ht="15.75" customHeight="1" x14ac:dyDescent="0.5">
      <c r="A262" s="296"/>
      <c r="B262" s="111" t="s">
        <v>355</v>
      </c>
      <c r="C262" s="112"/>
    </row>
    <row r="263" spans="1:3" ht="15.75" customHeight="1" x14ac:dyDescent="0.5">
      <c r="A263" s="296"/>
      <c r="B263" s="111" t="s">
        <v>233</v>
      </c>
      <c r="C263" s="112"/>
    </row>
    <row r="264" spans="1:3" ht="15.75" customHeight="1" x14ac:dyDescent="0.5">
      <c r="A264" s="296"/>
      <c r="B264" s="111" t="s">
        <v>59</v>
      </c>
      <c r="C264" s="112">
        <v>5</v>
      </c>
    </row>
    <row r="265" spans="1:3" ht="15.75" customHeight="1" x14ac:dyDescent="0.5">
      <c r="A265" s="297"/>
      <c r="B265" s="111" t="s">
        <v>356</v>
      </c>
      <c r="C265" s="112"/>
    </row>
    <row r="266" spans="1:3" ht="15.75" customHeight="1" x14ac:dyDescent="0.5">
      <c r="A266" s="298" t="s">
        <v>428</v>
      </c>
      <c r="B266" s="109" t="s">
        <v>354</v>
      </c>
      <c r="C266" s="124">
        <f>SUM(C267:C271)</f>
        <v>50000</v>
      </c>
    </row>
    <row r="267" spans="1:3" ht="15.75" customHeight="1" x14ac:dyDescent="0.5">
      <c r="A267" s="296"/>
      <c r="B267" s="111" t="s">
        <v>89</v>
      </c>
      <c r="C267" s="138"/>
    </row>
    <row r="268" spans="1:3" ht="15.75" customHeight="1" x14ac:dyDescent="0.5">
      <c r="A268" s="296"/>
      <c r="B268" s="111" t="s">
        <v>355</v>
      </c>
      <c r="C268" s="138"/>
    </row>
    <row r="269" spans="1:3" ht="15.75" customHeight="1" x14ac:dyDescent="0.5">
      <c r="A269" s="296"/>
      <c r="B269" s="111" t="s">
        <v>233</v>
      </c>
      <c r="C269" s="138"/>
    </row>
    <row r="270" spans="1:3" ht="15.75" customHeight="1" x14ac:dyDescent="0.5">
      <c r="A270" s="296"/>
      <c r="B270" s="111" t="s">
        <v>59</v>
      </c>
      <c r="C270" s="112">
        <v>50000</v>
      </c>
    </row>
    <row r="271" spans="1:3" ht="15.75" customHeight="1" x14ac:dyDescent="0.5">
      <c r="A271" s="297"/>
      <c r="B271" s="111" t="s">
        <v>356</v>
      </c>
      <c r="C271" s="138"/>
    </row>
    <row r="272" spans="1:3" ht="15.75" customHeight="1" x14ac:dyDescent="0.5">
      <c r="A272" s="299" t="s">
        <v>429</v>
      </c>
      <c r="B272" s="291"/>
      <c r="C272" s="286"/>
    </row>
    <row r="273" spans="1:3" ht="15.75" customHeight="1" x14ac:dyDescent="0.5">
      <c r="A273" s="298" t="s">
        <v>430</v>
      </c>
      <c r="B273" s="116" t="s">
        <v>354</v>
      </c>
      <c r="C273" s="124">
        <f>SUM(C274:C278)</f>
        <v>80</v>
      </c>
    </row>
    <row r="274" spans="1:3" ht="15.75" customHeight="1" x14ac:dyDescent="0.5">
      <c r="A274" s="296"/>
      <c r="B274" s="111" t="s">
        <v>89</v>
      </c>
      <c r="C274" s="112">
        <v>50</v>
      </c>
    </row>
    <row r="275" spans="1:3" ht="15.75" customHeight="1" x14ac:dyDescent="0.5">
      <c r="A275" s="296"/>
      <c r="B275" s="111" t="s">
        <v>355</v>
      </c>
      <c r="C275" s="112"/>
    </row>
    <row r="276" spans="1:3" ht="15.75" customHeight="1" x14ac:dyDescent="0.5">
      <c r="A276" s="296"/>
      <c r="B276" s="111" t="s">
        <v>233</v>
      </c>
      <c r="C276" s="112"/>
    </row>
    <row r="277" spans="1:3" ht="15.75" customHeight="1" x14ac:dyDescent="0.5">
      <c r="A277" s="296"/>
      <c r="B277" s="111" t="s">
        <v>59</v>
      </c>
      <c r="C277" s="112">
        <v>30</v>
      </c>
    </row>
    <row r="278" spans="1:3" ht="15.75" customHeight="1" x14ac:dyDescent="0.5">
      <c r="A278" s="297"/>
      <c r="B278" s="111" t="s">
        <v>356</v>
      </c>
      <c r="C278" s="112"/>
    </row>
    <row r="279" spans="1:3" ht="15.75" customHeight="1" x14ac:dyDescent="0.5">
      <c r="A279" s="326" t="s">
        <v>431</v>
      </c>
      <c r="B279" s="305"/>
      <c r="C279" s="306"/>
    </row>
    <row r="280" spans="1:3" ht="15.75" customHeight="1" x14ac:dyDescent="0.5">
      <c r="A280" s="323" t="s">
        <v>432</v>
      </c>
      <c r="B280" s="62" t="s">
        <v>354</v>
      </c>
      <c r="C280" s="63">
        <f>SUM(C281:C285)</f>
        <v>7016</v>
      </c>
    </row>
    <row r="281" spans="1:3" ht="15.75" customHeight="1" x14ac:dyDescent="0.5">
      <c r="A281" s="296"/>
      <c r="B281" s="111" t="s">
        <v>89</v>
      </c>
      <c r="C281" s="114">
        <v>2016</v>
      </c>
    </row>
    <row r="282" spans="1:3" ht="15.75" customHeight="1" x14ac:dyDescent="0.5">
      <c r="A282" s="296"/>
      <c r="B282" s="111" t="s">
        <v>355</v>
      </c>
      <c r="C282" s="112"/>
    </row>
    <row r="283" spans="1:3" ht="15.75" customHeight="1" x14ac:dyDescent="0.5">
      <c r="A283" s="296"/>
      <c r="B283" s="111" t="s">
        <v>233</v>
      </c>
      <c r="C283" s="114"/>
    </row>
    <row r="284" spans="1:3" ht="15.75" customHeight="1" x14ac:dyDescent="0.5">
      <c r="A284" s="296"/>
      <c r="B284" s="144" t="s">
        <v>59</v>
      </c>
      <c r="C284" s="145">
        <v>5000</v>
      </c>
    </row>
    <row r="285" spans="1:3" ht="15.75" customHeight="1" x14ac:dyDescent="0.5">
      <c r="A285" s="297"/>
      <c r="B285" s="111" t="s">
        <v>356</v>
      </c>
      <c r="C285" s="112"/>
    </row>
    <row r="286" spans="1:3" ht="15.75" customHeight="1" x14ac:dyDescent="0.65">
      <c r="A286" s="324" t="s">
        <v>433</v>
      </c>
      <c r="B286" s="305"/>
      <c r="C286" s="306"/>
    </row>
    <row r="287" spans="1:3" ht="15.75" customHeight="1" x14ac:dyDescent="0.5">
      <c r="A287" s="325" t="s">
        <v>434</v>
      </c>
      <c r="B287" s="291"/>
      <c r="C287" s="286"/>
    </row>
    <row r="288" spans="1:3" ht="15.75" customHeight="1" x14ac:dyDescent="0.5">
      <c r="A288" s="69" t="s">
        <v>435</v>
      </c>
      <c r="B288" s="320" t="s">
        <v>359</v>
      </c>
      <c r="C288" s="286"/>
    </row>
    <row r="289" spans="1:3" ht="15.75" customHeight="1" x14ac:dyDescent="0.5">
      <c r="A289" s="69" t="s">
        <v>436</v>
      </c>
      <c r="B289" s="320" t="s">
        <v>359</v>
      </c>
      <c r="C289" s="286"/>
    </row>
    <row r="290" spans="1:3" ht="15.75" customHeight="1" x14ac:dyDescent="0.5">
      <c r="A290" s="69" t="s">
        <v>437</v>
      </c>
      <c r="B290" s="320" t="s">
        <v>359</v>
      </c>
      <c r="C290" s="286"/>
    </row>
    <row r="291" spans="1:3" ht="15.75" customHeight="1" x14ac:dyDescent="0.5">
      <c r="A291" s="69" t="s">
        <v>438</v>
      </c>
      <c r="B291" s="320" t="s">
        <v>359</v>
      </c>
      <c r="C291" s="286"/>
    </row>
    <row r="292" spans="1:3" ht="15.75" customHeight="1" x14ac:dyDescent="0.5">
      <c r="A292" s="69" t="s">
        <v>439</v>
      </c>
      <c r="B292" s="320" t="s">
        <v>359</v>
      </c>
      <c r="C292" s="286"/>
    </row>
    <row r="293" spans="1:3" ht="15.75" customHeight="1" x14ac:dyDescent="0.65">
      <c r="A293" s="321" t="s">
        <v>440</v>
      </c>
      <c r="B293" s="305"/>
      <c r="C293" s="306"/>
    </row>
    <row r="294" spans="1:3" ht="15.75" customHeight="1" x14ac:dyDescent="0.5">
      <c r="A294" s="70" t="s">
        <v>441</v>
      </c>
      <c r="B294" s="320" t="s">
        <v>359</v>
      </c>
      <c r="C294" s="286"/>
    </row>
    <row r="295" spans="1:3" ht="15.75" customHeight="1" x14ac:dyDescent="0.5">
      <c r="A295" s="322" t="s">
        <v>442</v>
      </c>
      <c r="B295" s="116" t="s">
        <v>354</v>
      </c>
      <c r="C295" s="124">
        <f>SUM(C296:C297)</f>
        <v>100</v>
      </c>
    </row>
    <row r="296" spans="1:3" ht="15.75" customHeight="1" x14ac:dyDescent="0.5">
      <c r="A296" s="296"/>
      <c r="B296" s="111" t="s">
        <v>443</v>
      </c>
      <c r="C296" s="112"/>
    </row>
    <row r="297" spans="1:3" ht="15.75" customHeight="1" x14ac:dyDescent="0.5">
      <c r="A297" s="297"/>
      <c r="B297" s="111" t="s">
        <v>444</v>
      </c>
      <c r="C297" s="112">
        <v>100</v>
      </c>
    </row>
    <row r="298" spans="1:3" ht="15.75" customHeight="1" x14ac:dyDescent="0.5">
      <c r="A298" s="146" t="s">
        <v>445</v>
      </c>
      <c r="B298" s="320" t="s">
        <v>359</v>
      </c>
      <c r="C298" s="286"/>
    </row>
    <row r="299" spans="1:3" ht="15.75" customHeight="1" x14ac:dyDescent="0.5">
      <c r="A299" s="298" t="s">
        <v>446</v>
      </c>
      <c r="B299" s="116" t="s">
        <v>354</v>
      </c>
      <c r="C299" s="124" t="s">
        <v>369</v>
      </c>
    </row>
    <row r="300" spans="1:3" ht="15.75" customHeight="1" x14ac:dyDescent="0.5">
      <c r="A300" s="296"/>
      <c r="B300" s="111" t="s">
        <v>89</v>
      </c>
      <c r="C300" s="112"/>
    </row>
    <row r="301" spans="1:3" ht="15.75" customHeight="1" x14ac:dyDescent="0.5">
      <c r="A301" s="296"/>
      <c r="B301" s="111" t="s">
        <v>355</v>
      </c>
      <c r="C301" s="112">
        <v>2</v>
      </c>
    </row>
    <row r="302" spans="1:3" ht="15.75" customHeight="1" x14ac:dyDescent="0.5">
      <c r="A302" s="296"/>
      <c r="B302" s="111" t="s">
        <v>233</v>
      </c>
      <c r="C302" s="138"/>
    </row>
    <row r="303" spans="1:3" ht="15.75" customHeight="1" x14ac:dyDescent="0.5">
      <c r="A303" s="296"/>
      <c r="B303" s="111" t="s">
        <v>59</v>
      </c>
      <c r="C303" s="138"/>
    </row>
    <row r="304" spans="1:3" ht="15.75" customHeight="1" x14ac:dyDescent="0.5">
      <c r="A304" s="297"/>
      <c r="B304" s="111" t="s">
        <v>356</v>
      </c>
      <c r="C304" s="138"/>
    </row>
    <row r="305" spans="1:3" ht="15.75" customHeight="1" x14ac:dyDescent="0.5">
      <c r="A305" s="298" t="s">
        <v>447</v>
      </c>
      <c r="B305" s="109" t="s">
        <v>354</v>
      </c>
      <c r="C305" s="124" t="s">
        <v>369</v>
      </c>
    </row>
    <row r="306" spans="1:3" ht="15.75" customHeight="1" x14ac:dyDescent="0.5">
      <c r="A306" s="296"/>
      <c r="B306" s="111" t="s">
        <v>89</v>
      </c>
      <c r="C306" s="138"/>
    </row>
    <row r="307" spans="1:3" ht="15.75" customHeight="1" x14ac:dyDescent="0.5">
      <c r="A307" s="296"/>
      <c r="B307" s="111" t="s">
        <v>355</v>
      </c>
      <c r="C307" s="138"/>
    </row>
    <row r="308" spans="1:3" ht="15.75" customHeight="1" x14ac:dyDescent="0.5">
      <c r="A308" s="296"/>
      <c r="B308" s="111" t="s">
        <v>233</v>
      </c>
      <c r="C308" s="112"/>
    </row>
    <row r="309" spans="1:3" ht="15.75" customHeight="1" x14ac:dyDescent="0.5">
      <c r="A309" s="296"/>
      <c r="B309" s="111" t="s">
        <v>59</v>
      </c>
      <c r="C309" s="112"/>
    </row>
    <row r="310" spans="1:3" ht="15.75" customHeight="1" x14ac:dyDescent="0.5">
      <c r="A310" s="297"/>
      <c r="B310" s="111" t="s">
        <v>356</v>
      </c>
      <c r="C310" s="112"/>
    </row>
    <row r="311" spans="1:3" ht="15.75" customHeight="1" x14ac:dyDescent="0.5">
      <c r="A311" s="298" t="s">
        <v>448</v>
      </c>
      <c r="B311" s="116" t="s">
        <v>354</v>
      </c>
      <c r="C311" s="124">
        <f>SUM(C312:C316)</f>
        <v>4</v>
      </c>
    </row>
    <row r="312" spans="1:3" ht="15.75" customHeight="1" x14ac:dyDescent="0.5">
      <c r="A312" s="296"/>
      <c r="B312" s="111" t="s">
        <v>89</v>
      </c>
      <c r="C312" s="112">
        <v>1</v>
      </c>
    </row>
    <row r="313" spans="1:3" ht="15.75" customHeight="1" x14ac:dyDescent="0.5">
      <c r="A313" s="296"/>
      <c r="B313" s="111" t="s">
        <v>355</v>
      </c>
      <c r="C313" s="112"/>
    </row>
    <row r="314" spans="1:3" ht="15.75" customHeight="1" x14ac:dyDescent="0.5">
      <c r="A314" s="296"/>
      <c r="B314" s="111" t="s">
        <v>233</v>
      </c>
      <c r="C314" s="112">
        <v>1</v>
      </c>
    </row>
    <row r="315" spans="1:3" ht="15.75" customHeight="1" x14ac:dyDescent="0.5">
      <c r="A315" s="296"/>
      <c r="B315" s="111" t="s">
        <v>59</v>
      </c>
      <c r="C315" s="112">
        <v>2</v>
      </c>
    </row>
    <row r="316" spans="1:3" ht="15.75" customHeight="1" x14ac:dyDescent="0.5">
      <c r="A316" s="297"/>
      <c r="B316" s="111" t="s">
        <v>356</v>
      </c>
      <c r="C316" s="112"/>
    </row>
    <row r="317" spans="1:3" ht="15.75" customHeight="1" x14ac:dyDescent="0.5">
      <c r="A317" s="298" t="s">
        <v>449</v>
      </c>
      <c r="B317" s="116" t="s">
        <v>354</v>
      </c>
      <c r="C317" s="124">
        <f>SUM(C318:C322)</f>
        <v>0</v>
      </c>
    </row>
    <row r="318" spans="1:3" ht="15.75" customHeight="1" x14ac:dyDescent="0.5">
      <c r="A318" s="296"/>
      <c r="B318" s="111" t="s">
        <v>89</v>
      </c>
      <c r="C318" s="112"/>
    </row>
    <row r="319" spans="1:3" ht="15.75" customHeight="1" x14ac:dyDescent="0.5">
      <c r="A319" s="296"/>
      <c r="B319" s="111" t="s">
        <v>355</v>
      </c>
      <c r="C319" s="112"/>
    </row>
    <row r="320" spans="1:3" ht="15.75" customHeight="1" x14ac:dyDescent="0.5">
      <c r="A320" s="296"/>
      <c r="B320" s="111" t="s">
        <v>233</v>
      </c>
      <c r="C320" s="112"/>
    </row>
    <row r="321" spans="1:3" ht="15.75" customHeight="1" x14ac:dyDescent="0.5">
      <c r="A321" s="296"/>
      <c r="B321" s="111" t="s">
        <v>59</v>
      </c>
      <c r="C321" s="112"/>
    </row>
    <row r="322" spans="1:3" ht="15.75" customHeight="1" x14ac:dyDescent="0.5">
      <c r="A322" s="296"/>
      <c r="B322" s="111" t="s">
        <v>356</v>
      </c>
      <c r="C322" s="112"/>
    </row>
    <row r="323" spans="1:3" ht="15.75" customHeight="1" x14ac:dyDescent="0.5">
      <c r="A323" s="301" t="s">
        <v>450</v>
      </c>
      <c r="B323" s="116" t="s">
        <v>354</v>
      </c>
      <c r="C323" s="124">
        <f>SUM(C324:C328)</f>
        <v>3</v>
      </c>
    </row>
    <row r="324" spans="1:3" ht="15.75" customHeight="1" x14ac:dyDescent="0.5">
      <c r="A324" s="296"/>
      <c r="B324" s="111" t="s">
        <v>89</v>
      </c>
      <c r="C324" s="112"/>
    </row>
    <row r="325" spans="1:3" ht="15.75" customHeight="1" x14ac:dyDescent="0.5">
      <c r="A325" s="296"/>
      <c r="B325" s="111" t="s">
        <v>355</v>
      </c>
      <c r="C325" s="112">
        <v>3</v>
      </c>
    </row>
    <row r="326" spans="1:3" ht="15.75" customHeight="1" x14ac:dyDescent="0.5">
      <c r="A326" s="296"/>
      <c r="B326" s="111" t="s">
        <v>233</v>
      </c>
      <c r="C326" s="138"/>
    </row>
    <row r="327" spans="1:3" ht="15.75" customHeight="1" x14ac:dyDescent="0.5">
      <c r="A327" s="296"/>
      <c r="B327" s="111" t="s">
        <v>59</v>
      </c>
      <c r="C327" s="138"/>
    </row>
    <row r="328" spans="1:3" ht="15.75" customHeight="1" x14ac:dyDescent="0.5">
      <c r="A328" s="297"/>
      <c r="B328" s="111" t="s">
        <v>356</v>
      </c>
      <c r="C328" s="138"/>
    </row>
    <row r="329" spans="1:3" ht="15.75" customHeight="1" x14ac:dyDescent="0.5">
      <c r="A329" s="298" t="s">
        <v>451</v>
      </c>
      <c r="B329" s="109" t="s">
        <v>354</v>
      </c>
      <c r="C329" s="124">
        <f>SUM(C330:C334)</f>
        <v>0</v>
      </c>
    </row>
    <row r="330" spans="1:3" ht="15.75" customHeight="1" x14ac:dyDescent="0.5">
      <c r="A330" s="296"/>
      <c r="B330" s="111" t="s">
        <v>89</v>
      </c>
      <c r="C330" s="138"/>
    </row>
    <row r="331" spans="1:3" ht="15.75" customHeight="1" x14ac:dyDescent="0.5">
      <c r="A331" s="296"/>
      <c r="B331" s="111" t="s">
        <v>355</v>
      </c>
      <c r="C331" s="112"/>
    </row>
    <row r="332" spans="1:3" ht="15.75" customHeight="1" x14ac:dyDescent="0.5">
      <c r="A332" s="296"/>
      <c r="B332" s="111" t="s">
        <v>233</v>
      </c>
      <c r="C332" s="112"/>
    </row>
    <row r="333" spans="1:3" ht="15.75" customHeight="1" x14ac:dyDescent="0.5">
      <c r="A333" s="296"/>
      <c r="B333" s="111" t="s">
        <v>59</v>
      </c>
      <c r="C333" s="112"/>
    </row>
    <row r="334" spans="1:3" ht="15.75" customHeight="1" x14ac:dyDescent="0.5">
      <c r="A334" s="297"/>
      <c r="B334" s="111" t="s">
        <v>356</v>
      </c>
      <c r="C334" s="147"/>
    </row>
    <row r="335" spans="1:3" ht="15.75" customHeight="1" x14ac:dyDescent="0.5">
      <c r="A335" s="298" t="s">
        <v>452</v>
      </c>
      <c r="B335" s="116" t="s">
        <v>354</v>
      </c>
      <c r="C335" s="124">
        <f>SUM(C336:C340)</f>
        <v>18</v>
      </c>
    </row>
    <row r="336" spans="1:3" ht="15.75" customHeight="1" x14ac:dyDescent="0.5">
      <c r="A336" s="296"/>
      <c r="B336" s="111" t="s">
        <v>89</v>
      </c>
      <c r="C336" s="112"/>
    </row>
    <row r="337" spans="1:3" ht="15.75" customHeight="1" x14ac:dyDescent="0.5">
      <c r="A337" s="296"/>
      <c r="B337" s="111" t="s">
        <v>355</v>
      </c>
      <c r="C337" s="122"/>
    </row>
    <row r="338" spans="1:3" ht="15.75" customHeight="1" x14ac:dyDescent="0.5">
      <c r="A338" s="296"/>
      <c r="B338" s="111" t="s">
        <v>233</v>
      </c>
      <c r="C338" s="122">
        <f>4*4</f>
        <v>16</v>
      </c>
    </row>
    <row r="339" spans="1:3" ht="15.75" customHeight="1" x14ac:dyDescent="0.5">
      <c r="A339" s="296"/>
      <c r="B339" s="111" t="s">
        <v>59</v>
      </c>
      <c r="C339" s="122">
        <v>2</v>
      </c>
    </row>
    <row r="340" spans="1:3" ht="15.75" customHeight="1" x14ac:dyDescent="0.5">
      <c r="A340" s="297"/>
      <c r="B340" s="111" t="s">
        <v>356</v>
      </c>
      <c r="C340" s="122"/>
    </row>
    <row r="341" spans="1:3" ht="15.75" customHeight="1" x14ac:dyDescent="0.5">
      <c r="A341" s="71"/>
    </row>
    <row r="342" spans="1:3" ht="15.75" customHeight="1" x14ac:dyDescent="0.5">
      <c r="A342" s="71"/>
    </row>
    <row r="343" spans="1:3" ht="15.75" customHeight="1" x14ac:dyDescent="0.5">
      <c r="A343" s="71"/>
    </row>
    <row r="344" spans="1:3" ht="15.75" customHeight="1" x14ac:dyDescent="0.5">
      <c r="A344" s="71"/>
    </row>
    <row r="345" spans="1:3" ht="15.75" customHeight="1" x14ac:dyDescent="0.5">
      <c r="A345" s="71"/>
    </row>
    <row r="346" spans="1:3" ht="15.75" customHeight="1" x14ac:dyDescent="0.5">
      <c r="A346" s="71"/>
    </row>
    <row r="347" spans="1:3" ht="15.75" customHeight="1" x14ac:dyDescent="0.5">
      <c r="A347" s="71"/>
    </row>
    <row r="348" spans="1:3" ht="15.75" customHeight="1" x14ac:dyDescent="0.5">
      <c r="A348" s="71"/>
    </row>
    <row r="349" spans="1:3" ht="15.75" customHeight="1" x14ac:dyDescent="0.5">
      <c r="A349" s="71"/>
    </row>
    <row r="350" spans="1:3" ht="15.75" customHeight="1" x14ac:dyDescent="0.5">
      <c r="A350" s="71"/>
    </row>
    <row r="351" spans="1:3" ht="15.75" customHeight="1" x14ac:dyDescent="0.5">
      <c r="A351" s="71"/>
    </row>
    <row r="352" spans="1:3" ht="15.75" customHeight="1" x14ac:dyDescent="0.5">
      <c r="A352" s="71"/>
    </row>
    <row r="353" spans="1:1" ht="15.75" customHeight="1" x14ac:dyDescent="0.5">
      <c r="A353" s="71"/>
    </row>
    <row r="354" spans="1:1" ht="15.75" customHeight="1" x14ac:dyDescent="0.5">
      <c r="A354" s="71"/>
    </row>
    <row r="355" spans="1:1" ht="15.75" customHeight="1" x14ac:dyDescent="0.5">
      <c r="A355" s="71"/>
    </row>
    <row r="356" spans="1:1" ht="15.75" customHeight="1" x14ac:dyDescent="0.5">
      <c r="A356" s="71"/>
    </row>
    <row r="357" spans="1:1" ht="15.75" customHeight="1" x14ac:dyDescent="0.5">
      <c r="A357" s="71"/>
    </row>
    <row r="358" spans="1:1" ht="15.75" customHeight="1" x14ac:dyDescent="0.5">
      <c r="A358" s="71"/>
    </row>
    <row r="359" spans="1:1" ht="15.75" customHeight="1" x14ac:dyDescent="0.5">
      <c r="A359" s="71"/>
    </row>
    <row r="360" spans="1:1" ht="15.75" customHeight="1" x14ac:dyDescent="0.5">
      <c r="A360" s="71"/>
    </row>
    <row r="361" spans="1:1" ht="15.75" customHeight="1" x14ac:dyDescent="0.5">
      <c r="A361" s="71"/>
    </row>
    <row r="362" spans="1:1" ht="15.75" customHeight="1" x14ac:dyDescent="0.5">
      <c r="A362" s="71"/>
    </row>
    <row r="363" spans="1:1" ht="15.75" customHeight="1" x14ac:dyDescent="0.5">
      <c r="A363" s="71"/>
    </row>
    <row r="364" spans="1:1" ht="15.75" customHeight="1" x14ac:dyDescent="0.5">
      <c r="A364" s="71"/>
    </row>
    <row r="365" spans="1:1" ht="15.75" customHeight="1" x14ac:dyDescent="0.5">
      <c r="A365" s="71"/>
    </row>
    <row r="366" spans="1:1" ht="15.75" customHeight="1" x14ac:dyDescent="0.5">
      <c r="A366" s="71"/>
    </row>
    <row r="367" spans="1:1" ht="15.75" customHeight="1" x14ac:dyDescent="0.5">
      <c r="A367" s="71"/>
    </row>
    <row r="368" spans="1:1" ht="15.75" customHeight="1" x14ac:dyDescent="0.5">
      <c r="A368" s="71"/>
    </row>
    <row r="369" spans="1:1" ht="15.75" customHeight="1" x14ac:dyDescent="0.5">
      <c r="A369" s="71"/>
    </row>
    <row r="370" spans="1:1" ht="15.75" customHeight="1" x14ac:dyDescent="0.5">
      <c r="A370" s="71"/>
    </row>
    <row r="371" spans="1:1" ht="15.75" customHeight="1" x14ac:dyDescent="0.5">
      <c r="A371" s="71"/>
    </row>
    <row r="372" spans="1:1" ht="15.75" customHeight="1" x14ac:dyDescent="0.5">
      <c r="A372" s="71"/>
    </row>
    <row r="373" spans="1:1" ht="15.75" customHeight="1" x14ac:dyDescent="0.5">
      <c r="A373" s="71"/>
    </row>
    <row r="374" spans="1:1" ht="15.75" customHeight="1" x14ac:dyDescent="0.5">
      <c r="A374" s="71"/>
    </row>
    <row r="375" spans="1:1" ht="15.75" customHeight="1" x14ac:dyDescent="0.5">
      <c r="A375" s="71"/>
    </row>
    <row r="376" spans="1:1" ht="15.75" customHeight="1" x14ac:dyDescent="0.5">
      <c r="A376" s="71"/>
    </row>
    <row r="377" spans="1:1" ht="15.75" customHeight="1" x14ac:dyDescent="0.5">
      <c r="A377" s="71"/>
    </row>
    <row r="378" spans="1:1" ht="15.75" customHeight="1" x14ac:dyDescent="0.5">
      <c r="A378" s="71"/>
    </row>
    <row r="379" spans="1:1" ht="15.75" customHeight="1" x14ac:dyDescent="0.5">
      <c r="A379" s="71"/>
    </row>
    <row r="380" spans="1:1" ht="15.75" customHeight="1" x14ac:dyDescent="0.5">
      <c r="A380" s="71"/>
    </row>
    <row r="381" spans="1:1" ht="15.75" customHeight="1" x14ac:dyDescent="0.5">
      <c r="A381" s="71"/>
    </row>
    <row r="382" spans="1:1" ht="15.75" customHeight="1" x14ac:dyDescent="0.5">
      <c r="A382" s="71"/>
    </row>
    <row r="383" spans="1:1" ht="15.75" customHeight="1" x14ac:dyDescent="0.5">
      <c r="A383" s="71"/>
    </row>
    <row r="384" spans="1:1" ht="15.75" customHeight="1" x14ac:dyDescent="0.5">
      <c r="A384" s="71"/>
    </row>
    <row r="385" spans="1:1" ht="15.75" customHeight="1" x14ac:dyDescent="0.5">
      <c r="A385" s="71"/>
    </row>
    <row r="386" spans="1:1" ht="15.75" customHeight="1" x14ac:dyDescent="0.5">
      <c r="A386" s="71"/>
    </row>
    <row r="387" spans="1:1" ht="15.75" customHeight="1" x14ac:dyDescent="0.5">
      <c r="A387" s="71"/>
    </row>
    <row r="388" spans="1:1" ht="15.75" customHeight="1" x14ac:dyDescent="0.5">
      <c r="A388" s="71"/>
    </row>
    <row r="389" spans="1:1" ht="15.75" customHeight="1" x14ac:dyDescent="0.5">
      <c r="A389" s="71"/>
    </row>
    <row r="390" spans="1:1" ht="15.75" customHeight="1" x14ac:dyDescent="0.5">
      <c r="A390" s="71"/>
    </row>
    <row r="391" spans="1:1" ht="15.75" customHeight="1" x14ac:dyDescent="0.5">
      <c r="A391" s="71"/>
    </row>
    <row r="392" spans="1:1" ht="15.75" customHeight="1" x14ac:dyDescent="0.5">
      <c r="A392" s="71"/>
    </row>
    <row r="393" spans="1:1" ht="15.75" customHeight="1" x14ac:dyDescent="0.5">
      <c r="A393" s="71"/>
    </row>
    <row r="394" spans="1:1" ht="15.75" customHeight="1" x14ac:dyDescent="0.5">
      <c r="A394" s="71"/>
    </row>
    <row r="395" spans="1:1" ht="15.75" customHeight="1" x14ac:dyDescent="0.5">
      <c r="A395" s="71"/>
    </row>
    <row r="396" spans="1:1" ht="15.75" customHeight="1" x14ac:dyDescent="0.5">
      <c r="A396" s="71"/>
    </row>
    <row r="397" spans="1:1" ht="15.75" customHeight="1" x14ac:dyDescent="0.5">
      <c r="A397" s="71"/>
    </row>
    <row r="398" spans="1:1" ht="15.75" customHeight="1" x14ac:dyDescent="0.5">
      <c r="A398" s="71"/>
    </row>
    <row r="399" spans="1:1" ht="15.75" customHeight="1" x14ac:dyDescent="0.5">
      <c r="A399" s="71"/>
    </row>
    <row r="400" spans="1:1" ht="15.75" customHeight="1" x14ac:dyDescent="0.5">
      <c r="A400" s="71"/>
    </row>
    <row r="401" spans="1:1" ht="15.75" customHeight="1" x14ac:dyDescent="0.5">
      <c r="A401" s="71"/>
    </row>
    <row r="402" spans="1:1" ht="15.75" customHeight="1" x14ac:dyDescent="0.5">
      <c r="A402" s="71"/>
    </row>
    <row r="403" spans="1:1" ht="15.75" customHeight="1" x14ac:dyDescent="0.5">
      <c r="A403" s="71"/>
    </row>
    <row r="404" spans="1:1" ht="15.75" customHeight="1" x14ac:dyDescent="0.5">
      <c r="A404" s="71"/>
    </row>
    <row r="405" spans="1:1" ht="15.75" customHeight="1" x14ac:dyDescent="0.5">
      <c r="A405" s="71"/>
    </row>
    <row r="406" spans="1:1" ht="15.75" customHeight="1" x14ac:dyDescent="0.5">
      <c r="A406" s="71"/>
    </row>
    <row r="407" spans="1:1" ht="15.75" customHeight="1" x14ac:dyDescent="0.5">
      <c r="A407" s="71"/>
    </row>
    <row r="408" spans="1:1" ht="15.75" customHeight="1" x14ac:dyDescent="0.5">
      <c r="A408" s="71"/>
    </row>
    <row r="409" spans="1:1" ht="15.75" customHeight="1" x14ac:dyDescent="0.5">
      <c r="A409" s="71"/>
    </row>
    <row r="410" spans="1:1" ht="15.75" customHeight="1" x14ac:dyDescent="0.5">
      <c r="A410" s="71"/>
    </row>
    <row r="411" spans="1:1" ht="15.75" customHeight="1" x14ac:dyDescent="0.5">
      <c r="A411" s="71"/>
    </row>
    <row r="412" spans="1:1" ht="15.75" customHeight="1" x14ac:dyDescent="0.5">
      <c r="A412" s="71"/>
    </row>
    <row r="413" spans="1:1" ht="15.75" customHeight="1" x14ac:dyDescent="0.5">
      <c r="A413" s="71"/>
    </row>
    <row r="414" spans="1:1" ht="15.75" customHeight="1" x14ac:dyDescent="0.5">
      <c r="A414" s="71"/>
    </row>
    <row r="415" spans="1:1" ht="15.75" customHeight="1" x14ac:dyDescent="0.5">
      <c r="A415" s="71"/>
    </row>
    <row r="416" spans="1:1" ht="15.75" customHeight="1" x14ac:dyDescent="0.5">
      <c r="A416" s="71"/>
    </row>
    <row r="417" spans="1:1" ht="15.75" customHeight="1" x14ac:dyDescent="0.5">
      <c r="A417" s="71"/>
    </row>
    <row r="418" spans="1:1" ht="15.75" customHeight="1" x14ac:dyDescent="0.5">
      <c r="A418" s="71"/>
    </row>
    <row r="419" spans="1:1" ht="15.75" customHeight="1" x14ac:dyDescent="0.5">
      <c r="A419" s="71"/>
    </row>
    <row r="420" spans="1:1" ht="15.75" customHeight="1" x14ac:dyDescent="0.5">
      <c r="A420" s="71"/>
    </row>
    <row r="421" spans="1:1" ht="15.75" customHeight="1" x14ac:dyDescent="0.5">
      <c r="A421" s="71"/>
    </row>
    <row r="422" spans="1:1" ht="15.75" customHeight="1" x14ac:dyDescent="0.5">
      <c r="A422" s="71"/>
    </row>
    <row r="423" spans="1:1" ht="15.75" customHeight="1" x14ac:dyDescent="0.5">
      <c r="A423" s="71"/>
    </row>
    <row r="424" spans="1:1" ht="15.75" customHeight="1" x14ac:dyDescent="0.5">
      <c r="A424" s="71"/>
    </row>
    <row r="425" spans="1:1" ht="15.75" customHeight="1" x14ac:dyDescent="0.5">
      <c r="A425" s="71"/>
    </row>
    <row r="426" spans="1:1" ht="15.75" customHeight="1" x14ac:dyDescent="0.5">
      <c r="A426" s="71"/>
    </row>
    <row r="427" spans="1:1" ht="15.75" customHeight="1" x14ac:dyDescent="0.5">
      <c r="A427" s="71"/>
    </row>
    <row r="428" spans="1:1" ht="15.75" customHeight="1" x14ac:dyDescent="0.5">
      <c r="A428" s="71"/>
    </row>
    <row r="429" spans="1:1" ht="15.75" customHeight="1" x14ac:dyDescent="0.5">
      <c r="A429" s="71"/>
    </row>
    <row r="430" spans="1:1" ht="15.75" customHeight="1" x14ac:dyDescent="0.5">
      <c r="A430" s="71"/>
    </row>
    <row r="431" spans="1:1" ht="15.75" customHeight="1" x14ac:dyDescent="0.5">
      <c r="A431" s="71"/>
    </row>
    <row r="432" spans="1:1" ht="15.75" customHeight="1" x14ac:dyDescent="0.5">
      <c r="A432" s="71"/>
    </row>
    <row r="433" spans="1:1" ht="15.75" customHeight="1" x14ac:dyDescent="0.5">
      <c r="A433" s="71"/>
    </row>
    <row r="434" spans="1:1" ht="15.75" customHeight="1" x14ac:dyDescent="0.5">
      <c r="A434" s="71"/>
    </row>
    <row r="435" spans="1:1" ht="15.75" customHeight="1" x14ac:dyDescent="0.5">
      <c r="A435" s="71"/>
    </row>
    <row r="436" spans="1:1" ht="15.75" customHeight="1" x14ac:dyDescent="0.5">
      <c r="A436" s="71"/>
    </row>
    <row r="437" spans="1:1" ht="15.75" customHeight="1" x14ac:dyDescent="0.5">
      <c r="A437" s="71"/>
    </row>
    <row r="438" spans="1:1" ht="15.75" customHeight="1" x14ac:dyDescent="0.5">
      <c r="A438" s="71"/>
    </row>
    <row r="439" spans="1:1" ht="15.75" customHeight="1" x14ac:dyDescent="0.5">
      <c r="A439" s="71"/>
    </row>
    <row r="440" spans="1:1" ht="15.75" customHeight="1" x14ac:dyDescent="0.5">
      <c r="A440" s="71"/>
    </row>
    <row r="441" spans="1:1" ht="15.75" customHeight="1" x14ac:dyDescent="0.5">
      <c r="A441" s="71"/>
    </row>
    <row r="442" spans="1:1" ht="15.75" customHeight="1" x14ac:dyDescent="0.5">
      <c r="A442" s="71"/>
    </row>
    <row r="443" spans="1:1" ht="15.75" customHeight="1" x14ac:dyDescent="0.5">
      <c r="A443" s="71"/>
    </row>
    <row r="444" spans="1:1" ht="15.75" customHeight="1" x14ac:dyDescent="0.5">
      <c r="A444" s="71"/>
    </row>
    <row r="445" spans="1:1" ht="15.75" customHeight="1" x14ac:dyDescent="0.5">
      <c r="A445" s="71"/>
    </row>
    <row r="446" spans="1:1" ht="15.75" customHeight="1" x14ac:dyDescent="0.5">
      <c r="A446" s="71"/>
    </row>
    <row r="447" spans="1:1" ht="15.75" customHeight="1" x14ac:dyDescent="0.5">
      <c r="A447" s="71"/>
    </row>
    <row r="448" spans="1:1" ht="15.75" customHeight="1" x14ac:dyDescent="0.5">
      <c r="A448" s="71"/>
    </row>
    <row r="449" spans="1:1" ht="15.75" customHeight="1" x14ac:dyDescent="0.5">
      <c r="A449" s="71"/>
    </row>
    <row r="450" spans="1:1" ht="15.75" customHeight="1" x14ac:dyDescent="0.5">
      <c r="A450" s="71"/>
    </row>
    <row r="451" spans="1:1" ht="15.75" customHeight="1" x14ac:dyDescent="0.5">
      <c r="A451" s="71"/>
    </row>
    <row r="452" spans="1:1" ht="15.75" customHeight="1" x14ac:dyDescent="0.5">
      <c r="A452" s="71"/>
    </row>
    <row r="453" spans="1:1" ht="15.75" customHeight="1" x14ac:dyDescent="0.5">
      <c r="A453" s="71"/>
    </row>
    <row r="454" spans="1:1" ht="15.75" customHeight="1" x14ac:dyDescent="0.5">
      <c r="A454" s="71"/>
    </row>
    <row r="455" spans="1:1" ht="15.75" customHeight="1" x14ac:dyDescent="0.5">
      <c r="A455" s="71"/>
    </row>
    <row r="456" spans="1:1" ht="15.75" customHeight="1" x14ac:dyDescent="0.5">
      <c r="A456" s="71"/>
    </row>
    <row r="457" spans="1:1" ht="15.75" customHeight="1" x14ac:dyDescent="0.5">
      <c r="A457" s="71"/>
    </row>
    <row r="458" spans="1:1" ht="15.75" customHeight="1" x14ac:dyDescent="0.5">
      <c r="A458" s="71"/>
    </row>
    <row r="459" spans="1:1" ht="15.75" customHeight="1" x14ac:dyDescent="0.5">
      <c r="A459" s="71"/>
    </row>
    <row r="460" spans="1:1" ht="15.75" customHeight="1" x14ac:dyDescent="0.5">
      <c r="A460" s="71"/>
    </row>
    <row r="461" spans="1:1" ht="15.75" customHeight="1" x14ac:dyDescent="0.5">
      <c r="A461" s="71"/>
    </row>
    <row r="462" spans="1:1" ht="15.75" customHeight="1" x14ac:dyDescent="0.5">
      <c r="A462" s="71"/>
    </row>
    <row r="463" spans="1:1" ht="15.75" customHeight="1" x14ac:dyDescent="0.5">
      <c r="A463" s="71"/>
    </row>
    <row r="464" spans="1:1" ht="15.75" customHeight="1" x14ac:dyDescent="0.5">
      <c r="A464" s="71"/>
    </row>
    <row r="465" spans="1:1" ht="15.75" customHeight="1" x14ac:dyDescent="0.5">
      <c r="A465" s="71"/>
    </row>
    <row r="466" spans="1:1" ht="15.75" customHeight="1" x14ac:dyDescent="0.5">
      <c r="A466" s="71"/>
    </row>
    <row r="467" spans="1:1" ht="15.75" customHeight="1" x14ac:dyDescent="0.5">
      <c r="A467" s="71"/>
    </row>
    <row r="468" spans="1:1" ht="15.75" customHeight="1" x14ac:dyDescent="0.5">
      <c r="A468" s="71"/>
    </row>
    <row r="469" spans="1:1" ht="15.75" customHeight="1" x14ac:dyDescent="0.5">
      <c r="A469" s="71"/>
    </row>
    <row r="470" spans="1:1" ht="15.75" customHeight="1" x14ac:dyDescent="0.5">
      <c r="A470" s="71"/>
    </row>
    <row r="471" spans="1:1" ht="15.75" customHeight="1" x14ac:dyDescent="0.5">
      <c r="A471" s="71"/>
    </row>
    <row r="472" spans="1:1" ht="15.75" customHeight="1" x14ac:dyDescent="0.5">
      <c r="A472" s="71"/>
    </row>
    <row r="473" spans="1:1" ht="15.75" customHeight="1" x14ac:dyDescent="0.5">
      <c r="A473" s="71"/>
    </row>
    <row r="474" spans="1:1" ht="15.75" customHeight="1" x14ac:dyDescent="0.5">
      <c r="A474" s="71"/>
    </row>
    <row r="475" spans="1:1" ht="15.75" customHeight="1" x14ac:dyDescent="0.5">
      <c r="A475" s="71"/>
    </row>
    <row r="476" spans="1:1" ht="15.75" customHeight="1" x14ac:dyDescent="0.5">
      <c r="A476" s="71"/>
    </row>
    <row r="477" spans="1:1" ht="15.75" customHeight="1" x14ac:dyDescent="0.5">
      <c r="A477" s="71"/>
    </row>
    <row r="478" spans="1:1" ht="15.75" customHeight="1" x14ac:dyDescent="0.5">
      <c r="A478" s="71"/>
    </row>
    <row r="479" spans="1:1" ht="15.75" customHeight="1" x14ac:dyDescent="0.5">
      <c r="A479" s="71"/>
    </row>
    <row r="480" spans="1:1" ht="15.75" customHeight="1" x14ac:dyDescent="0.5">
      <c r="A480" s="71"/>
    </row>
    <row r="481" spans="1:1" ht="15.75" customHeight="1" x14ac:dyDescent="0.5">
      <c r="A481" s="71"/>
    </row>
    <row r="482" spans="1:1" ht="15.75" customHeight="1" x14ac:dyDescent="0.5">
      <c r="A482" s="71"/>
    </row>
    <row r="483" spans="1:1" ht="15.75" customHeight="1" x14ac:dyDescent="0.5">
      <c r="A483" s="71"/>
    </row>
    <row r="484" spans="1:1" ht="15.75" customHeight="1" x14ac:dyDescent="0.5">
      <c r="A484" s="71"/>
    </row>
    <row r="485" spans="1:1" ht="15.75" customHeight="1" x14ac:dyDescent="0.5">
      <c r="A485" s="71"/>
    </row>
    <row r="486" spans="1:1" ht="15.75" customHeight="1" x14ac:dyDescent="0.5">
      <c r="A486" s="71"/>
    </row>
    <row r="487" spans="1:1" ht="15.75" customHeight="1" x14ac:dyDescent="0.5">
      <c r="A487" s="71"/>
    </row>
    <row r="488" spans="1:1" ht="15.75" customHeight="1" x14ac:dyDescent="0.5">
      <c r="A488" s="71"/>
    </row>
    <row r="489" spans="1:1" ht="15.75" customHeight="1" x14ac:dyDescent="0.5">
      <c r="A489" s="71"/>
    </row>
    <row r="490" spans="1:1" ht="15.75" customHeight="1" x14ac:dyDescent="0.5">
      <c r="A490" s="71"/>
    </row>
    <row r="491" spans="1:1" ht="15.75" customHeight="1" x14ac:dyDescent="0.5">
      <c r="A491" s="71"/>
    </row>
    <row r="492" spans="1:1" ht="15.75" customHeight="1" x14ac:dyDescent="0.5">
      <c r="A492" s="71"/>
    </row>
    <row r="493" spans="1:1" ht="15.75" customHeight="1" x14ac:dyDescent="0.5">
      <c r="A493" s="71"/>
    </row>
    <row r="494" spans="1:1" ht="15.75" customHeight="1" x14ac:dyDescent="0.5">
      <c r="A494" s="71"/>
    </row>
    <row r="495" spans="1:1" ht="15.75" customHeight="1" x14ac:dyDescent="0.5">
      <c r="A495" s="71"/>
    </row>
    <row r="496" spans="1:1" ht="15.75" customHeight="1" x14ac:dyDescent="0.5">
      <c r="A496" s="71"/>
    </row>
    <row r="497" spans="1:1" ht="15.75" customHeight="1" x14ac:dyDescent="0.5">
      <c r="A497" s="71"/>
    </row>
    <row r="498" spans="1:1" ht="15.75" customHeight="1" x14ac:dyDescent="0.5">
      <c r="A498" s="71"/>
    </row>
    <row r="499" spans="1:1" ht="15.75" customHeight="1" x14ac:dyDescent="0.5">
      <c r="A499" s="71"/>
    </row>
    <row r="500" spans="1:1" ht="15.75" customHeight="1" x14ac:dyDescent="0.5">
      <c r="A500" s="71"/>
    </row>
    <row r="501" spans="1:1" ht="15.75" customHeight="1" x14ac:dyDescent="0.5">
      <c r="A501" s="71"/>
    </row>
    <row r="502" spans="1:1" ht="15.75" customHeight="1" x14ac:dyDescent="0.5">
      <c r="A502" s="71"/>
    </row>
    <row r="503" spans="1:1" ht="15.75" customHeight="1" x14ac:dyDescent="0.5">
      <c r="A503" s="71"/>
    </row>
    <row r="504" spans="1:1" ht="15.75" customHeight="1" x14ac:dyDescent="0.5">
      <c r="A504" s="71"/>
    </row>
    <row r="505" spans="1:1" ht="15.75" customHeight="1" x14ac:dyDescent="0.5">
      <c r="A505" s="71"/>
    </row>
    <row r="506" spans="1:1" ht="15.75" customHeight="1" x14ac:dyDescent="0.5">
      <c r="A506" s="71"/>
    </row>
    <row r="507" spans="1:1" ht="15.75" customHeight="1" x14ac:dyDescent="0.5">
      <c r="A507" s="71"/>
    </row>
    <row r="508" spans="1:1" ht="15.75" customHeight="1" x14ac:dyDescent="0.5">
      <c r="A508" s="71"/>
    </row>
    <row r="509" spans="1:1" ht="15.75" customHeight="1" x14ac:dyDescent="0.5">
      <c r="A509" s="71"/>
    </row>
    <row r="510" spans="1:1" ht="15.75" customHeight="1" x14ac:dyDescent="0.5">
      <c r="A510" s="71"/>
    </row>
    <row r="511" spans="1:1" ht="15.75" customHeight="1" x14ac:dyDescent="0.5">
      <c r="A511" s="71"/>
    </row>
    <row r="512" spans="1:1" ht="15.75" customHeight="1" x14ac:dyDescent="0.5">
      <c r="A512" s="71"/>
    </row>
    <row r="513" spans="1:1" ht="15.75" customHeight="1" x14ac:dyDescent="0.5">
      <c r="A513" s="71"/>
    </row>
    <row r="514" spans="1:1" ht="15.75" customHeight="1" x14ac:dyDescent="0.5">
      <c r="A514" s="71"/>
    </row>
    <row r="515" spans="1:1" ht="15.75" customHeight="1" x14ac:dyDescent="0.5">
      <c r="A515" s="71"/>
    </row>
    <row r="516" spans="1:1" ht="15.75" customHeight="1" x14ac:dyDescent="0.5">
      <c r="A516" s="71"/>
    </row>
    <row r="517" spans="1:1" ht="15.75" customHeight="1" x14ac:dyDescent="0.5">
      <c r="A517" s="71"/>
    </row>
    <row r="518" spans="1:1" ht="15.75" customHeight="1" x14ac:dyDescent="0.5">
      <c r="A518" s="71"/>
    </row>
    <row r="519" spans="1:1" ht="15.75" customHeight="1" x14ac:dyDescent="0.5">
      <c r="A519" s="71"/>
    </row>
    <row r="520" spans="1:1" ht="15.75" customHeight="1" x14ac:dyDescent="0.5">
      <c r="A520" s="71"/>
    </row>
    <row r="521" spans="1:1" ht="15.75" customHeight="1" x14ac:dyDescent="0.5">
      <c r="A521" s="71"/>
    </row>
    <row r="522" spans="1:1" ht="15.75" customHeight="1" x14ac:dyDescent="0.5">
      <c r="A522" s="71"/>
    </row>
    <row r="523" spans="1:1" ht="15.75" customHeight="1" x14ac:dyDescent="0.5">
      <c r="A523" s="71"/>
    </row>
    <row r="524" spans="1:1" ht="15.75" customHeight="1" x14ac:dyDescent="0.5">
      <c r="A524" s="71"/>
    </row>
    <row r="525" spans="1:1" ht="15.75" customHeight="1" x14ac:dyDescent="0.5">
      <c r="A525" s="71"/>
    </row>
    <row r="526" spans="1:1" ht="15.75" customHeight="1" x14ac:dyDescent="0.5">
      <c r="A526" s="71"/>
    </row>
    <row r="527" spans="1:1" ht="15.75" customHeight="1" x14ac:dyDescent="0.5">
      <c r="A527" s="71"/>
    </row>
    <row r="528" spans="1:1" ht="15.75" customHeight="1" x14ac:dyDescent="0.5">
      <c r="A528" s="71"/>
    </row>
    <row r="529" spans="1:1" ht="15.75" customHeight="1" x14ac:dyDescent="0.5">
      <c r="A529" s="71"/>
    </row>
    <row r="530" spans="1:1" ht="15.75" customHeight="1" x14ac:dyDescent="0.5">
      <c r="A530" s="71"/>
    </row>
    <row r="531" spans="1:1" ht="15.75" customHeight="1" x14ac:dyDescent="0.5">
      <c r="A531" s="71"/>
    </row>
    <row r="532" spans="1:1" ht="15.75" customHeight="1" x14ac:dyDescent="0.5">
      <c r="A532" s="71"/>
    </row>
    <row r="533" spans="1:1" ht="15.75" customHeight="1" x14ac:dyDescent="0.5">
      <c r="A533" s="71"/>
    </row>
    <row r="534" spans="1:1" ht="15.75" customHeight="1" x14ac:dyDescent="0.5">
      <c r="A534" s="71"/>
    </row>
    <row r="535" spans="1:1" ht="15.75" customHeight="1" x14ac:dyDescent="0.5">
      <c r="A535" s="71"/>
    </row>
    <row r="536" spans="1:1" ht="15.75" customHeight="1" x14ac:dyDescent="0.5">
      <c r="A536" s="71"/>
    </row>
    <row r="537" spans="1:1" ht="15.75" customHeight="1" x14ac:dyDescent="0.5">
      <c r="A537" s="71"/>
    </row>
    <row r="538" spans="1:1" ht="15.75" customHeight="1" x14ac:dyDescent="0.5">
      <c r="A538" s="71"/>
    </row>
    <row r="539" spans="1:1" ht="15.75" customHeight="1" x14ac:dyDescent="0.5">
      <c r="A539" s="71"/>
    </row>
    <row r="540" spans="1:1" ht="15.75" customHeight="1" x14ac:dyDescent="0.5">
      <c r="A540" s="71"/>
    </row>
    <row r="541" spans="1:1" ht="15.75" customHeight="1" x14ac:dyDescent="0.5"/>
    <row r="542" spans="1:1" ht="15.75" customHeight="1" x14ac:dyDescent="0.5"/>
    <row r="543" spans="1:1" ht="15.75" customHeight="1" x14ac:dyDescent="0.5"/>
    <row r="544" spans="1:1" ht="15.75" customHeight="1" x14ac:dyDescent="0.5"/>
    <row r="545" ht="15.75" customHeight="1" x14ac:dyDescent="0.5"/>
    <row r="546" ht="15.75" customHeight="1" x14ac:dyDescent="0.5"/>
    <row r="547" ht="15.75" customHeight="1" x14ac:dyDescent="0.5"/>
    <row r="548" ht="15.75" customHeight="1" x14ac:dyDescent="0.5"/>
    <row r="549" ht="15.75" customHeight="1" x14ac:dyDescent="0.5"/>
    <row r="550" ht="15.75" customHeight="1" x14ac:dyDescent="0.5"/>
    <row r="551" ht="15.75" customHeight="1" x14ac:dyDescent="0.5"/>
    <row r="552" ht="15.75" customHeight="1" x14ac:dyDescent="0.5"/>
    <row r="553" ht="15.75" customHeight="1" x14ac:dyDescent="0.5"/>
    <row r="554" ht="15.75" customHeight="1" x14ac:dyDescent="0.5"/>
    <row r="555" ht="15.75" customHeight="1" x14ac:dyDescent="0.5"/>
    <row r="556" ht="15.75" customHeight="1" x14ac:dyDescent="0.5"/>
    <row r="557" ht="15.75" customHeight="1" x14ac:dyDescent="0.5"/>
    <row r="558" ht="15.75" customHeight="1" x14ac:dyDescent="0.5"/>
    <row r="559" ht="15.75" customHeight="1" x14ac:dyDescent="0.5"/>
    <row r="560" ht="15.75" customHeight="1" x14ac:dyDescent="0.5"/>
    <row r="561" ht="15.75" customHeight="1" x14ac:dyDescent="0.5"/>
    <row r="562" ht="15.75" customHeight="1" x14ac:dyDescent="0.5"/>
    <row r="563" ht="15.75" customHeight="1" x14ac:dyDescent="0.5"/>
    <row r="564" ht="15.75" customHeight="1" x14ac:dyDescent="0.5"/>
    <row r="565" ht="15.75" customHeight="1" x14ac:dyDescent="0.5"/>
    <row r="566" ht="15.75" customHeight="1" x14ac:dyDescent="0.5"/>
    <row r="567" ht="15.75" customHeight="1" x14ac:dyDescent="0.5"/>
    <row r="568" ht="15.75" customHeight="1" x14ac:dyDescent="0.5"/>
    <row r="569" ht="15.75" customHeight="1" x14ac:dyDescent="0.5"/>
    <row r="570" ht="15.75" customHeight="1" x14ac:dyDescent="0.5"/>
    <row r="571" ht="15.75" customHeight="1" x14ac:dyDescent="0.5"/>
    <row r="572" ht="15.75" customHeight="1" x14ac:dyDescent="0.5"/>
    <row r="573" ht="15.75" customHeight="1" x14ac:dyDescent="0.5"/>
    <row r="574" ht="15.75" customHeight="1" x14ac:dyDescent="0.5"/>
    <row r="575" ht="15.75" customHeight="1" x14ac:dyDescent="0.5"/>
    <row r="576" ht="15.75" customHeight="1" x14ac:dyDescent="0.5"/>
    <row r="577" ht="15.75" customHeight="1" x14ac:dyDescent="0.5"/>
    <row r="578" ht="15.75" customHeight="1" x14ac:dyDescent="0.5"/>
    <row r="579" ht="15.75" customHeight="1" x14ac:dyDescent="0.5"/>
    <row r="580" ht="15.75" customHeight="1" x14ac:dyDescent="0.5"/>
    <row r="581" ht="15.75" customHeight="1" x14ac:dyDescent="0.5"/>
    <row r="582" ht="15.75" customHeight="1" x14ac:dyDescent="0.5"/>
    <row r="583" ht="15.75" customHeight="1" x14ac:dyDescent="0.5"/>
    <row r="584" ht="15.75" customHeight="1" x14ac:dyDescent="0.5"/>
    <row r="585" ht="15.75" customHeight="1" x14ac:dyDescent="0.5"/>
    <row r="586" ht="15.75" customHeight="1" x14ac:dyDescent="0.5"/>
    <row r="587" ht="15.75" customHeight="1" x14ac:dyDescent="0.5"/>
    <row r="588" ht="15.75" customHeight="1" x14ac:dyDescent="0.5"/>
    <row r="589" ht="15.75" customHeight="1" x14ac:dyDescent="0.5"/>
    <row r="590" ht="15.75" customHeight="1" x14ac:dyDescent="0.5"/>
    <row r="591" ht="15.75" customHeight="1" x14ac:dyDescent="0.5"/>
    <row r="592" ht="15.75" customHeight="1" x14ac:dyDescent="0.5"/>
    <row r="593" ht="15.75" customHeight="1" x14ac:dyDescent="0.5"/>
    <row r="594" ht="15.75" customHeight="1" x14ac:dyDescent="0.5"/>
    <row r="595" ht="15.75" customHeight="1" x14ac:dyDescent="0.5"/>
    <row r="596" ht="15.75" customHeight="1" x14ac:dyDescent="0.5"/>
    <row r="597" ht="15.75" customHeight="1" x14ac:dyDescent="0.5"/>
    <row r="598" ht="15.75" customHeight="1" x14ac:dyDescent="0.5"/>
    <row r="599" ht="15.75" customHeight="1" x14ac:dyDescent="0.5"/>
    <row r="600" ht="15.75" customHeight="1" x14ac:dyDescent="0.5"/>
    <row r="601" ht="15.75" customHeight="1" x14ac:dyDescent="0.5"/>
    <row r="602" ht="15.75" customHeight="1" x14ac:dyDescent="0.5"/>
    <row r="603" ht="15.75" customHeight="1" x14ac:dyDescent="0.5"/>
    <row r="604" ht="15.75" customHeight="1" x14ac:dyDescent="0.5"/>
    <row r="605" ht="15.75" customHeight="1" x14ac:dyDescent="0.5"/>
    <row r="606" ht="15.75" customHeight="1" x14ac:dyDescent="0.5"/>
    <row r="607" ht="15.75" customHeight="1" x14ac:dyDescent="0.5"/>
    <row r="608" ht="15.75" customHeight="1" x14ac:dyDescent="0.5"/>
    <row r="609" ht="15.75" customHeight="1" x14ac:dyDescent="0.5"/>
    <row r="610" ht="15.75" customHeight="1" x14ac:dyDescent="0.5"/>
    <row r="611" ht="15.75" customHeight="1" x14ac:dyDescent="0.5"/>
    <row r="612" ht="15.75" customHeight="1" x14ac:dyDescent="0.5"/>
    <row r="613" ht="15.75" customHeight="1" x14ac:dyDescent="0.5"/>
    <row r="614" ht="15.75" customHeight="1" x14ac:dyDescent="0.5"/>
    <row r="615" ht="15.75" customHeight="1" x14ac:dyDescent="0.5"/>
    <row r="616" ht="15.75" customHeight="1" x14ac:dyDescent="0.5"/>
    <row r="617" ht="15.75" customHeight="1" x14ac:dyDescent="0.5"/>
    <row r="618" ht="15.75" customHeight="1" x14ac:dyDescent="0.5"/>
    <row r="619" ht="15.75" customHeight="1" x14ac:dyDescent="0.5"/>
    <row r="620" ht="15.75" customHeight="1" x14ac:dyDescent="0.5"/>
    <row r="621" ht="15.75" customHeight="1" x14ac:dyDescent="0.5"/>
    <row r="622" ht="15.75" customHeight="1" x14ac:dyDescent="0.5"/>
    <row r="623" ht="15.75" customHeight="1" x14ac:dyDescent="0.5"/>
    <row r="624" ht="15.75" customHeight="1" x14ac:dyDescent="0.5"/>
    <row r="625" ht="15.75" customHeight="1" x14ac:dyDescent="0.5"/>
    <row r="626" ht="15.75" customHeight="1" x14ac:dyDescent="0.5"/>
    <row r="627" ht="15.75" customHeight="1" x14ac:dyDescent="0.5"/>
    <row r="628" ht="15.75" customHeight="1" x14ac:dyDescent="0.5"/>
    <row r="629" ht="15.75" customHeight="1" x14ac:dyDescent="0.5"/>
    <row r="630" ht="15.75" customHeight="1" x14ac:dyDescent="0.5"/>
    <row r="631" ht="15.75" customHeight="1" x14ac:dyDescent="0.5"/>
    <row r="632" ht="15.75" customHeight="1" x14ac:dyDescent="0.5"/>
    <row r="633" ht="15.75" customHeight="1" x14ac:dyDescent="0.5"/>
    <row r="634" ht="15.75" customHeight="1" x14ac:dyDescent="0.5"/>
    <row r="635" ht="15.75" customHeight="1" x14ac:dyDescent="0.5"/>
    <row r="636" ht="15.75" customHeight="1" x14ac:dyDescent="0.5"/>
    <row r="637" ht="15.75" customHeight="1" x14ac:dyDescent="0.5"/>
    <row r="638" ht="15.75" customHeight="1" x14ac:dyDescent="0.5"/>
    <row r="639" ht="15.75" customHeight="1" x14ac:dyDescent="0.5"/>
    <row r="640" ht="15.75" customHeight="1" x14ac:dyDescent="0.5"/>
    <row r="641" ht="15.75" customHeight="1" x14ac:dyDescent="0.5"/>
    <row r="642" ht="15.75" customHeight="1" x14ac:dyDescent="0.5"/>
    <row r="643" ht="15.75" customHeight="1" x14ac:dyDescent="0.5"/>
    <row r="644" ht="15.75" customHeight="1" x14ac:dyDescent="0.5"/>
    <row r="645" ht="15.75" customHeight="1" x14ac:dyDescent="0.5"/>
    <row r="646" ht="15.75" customHeight="1" x14ac:dyDescent="0.5"/>
    <row r="647" ht="15.75" customHeight="1" x14ac:dyDescent="0.5"/>
    <row r="648" ht="15.75" customHeight="1" x14ac:dyDescent="0.5"/>
    <row r="649" ht="15.75" customHeight="1" x14ac:dyDescent="0.5"/>
    <row r="650" ht="15.75" customHeight="1" x14ac:dyDescent="0.5"/>
    <row r="651" ht="15.75" customHeight="1" x14ac:dyDescent="0.5"/>
    <row r="652" ht="15.75" customHeight="1" x14ac:dyDescent="0.5"/>
    <row r="653" ht="15.75" customHeight="1" x14ac:dyDescent="0.5"/>
    <row r="654" ht="15.75" customHeight="1" x14ac:dyDescent="0.5"/>
    <row r="655" ht="15.75" customHeight="1" x14ac:dyDescent="0.5"/>
    <row r="656" ht="15.75" customHeight="1" x14ac:dyDescent="0.5"/>
    <row r="657" ht="15.75" customHeight="1" x14ac:dyDescent="0.5"/>
    <row r="658" ht="15.75" customHeight="1" x14ac:dyDescent="0.5"/>
    <row r="659" ht="15.75" customHeight="1" x14ac:dyDescent="0.5"/>
    <row r="660" ht="15.75" customHeight="1" x14ac:dyDescent="0.5"/>
    <row r="661" ht="15.75" customHeight="1" x14ac:dyDescent="0.5"/>
    <row r="662" ht="15.75" customHeight="1" x14ac:dyDescent="0.5"/>
    <row r="663" ht="15.75" customHeight="1" x14ac:dyDescent="0.5"/>
    <row r="664" ht="15.75" customHeight="1" x14ac:dyDescent="0.5"/>
    <row r="665" ht="15.75" customHeight="1" x14ac:dyDescent="0.5"/>
    <row r="666" ht="15.75" customHeight="1" x14ac:dyDescent="0.5"/>
    <row r="667" ht="15.75" customHeight="1" x14ac:dyDescent="0.5"/>
    <row r="668" ht="15.75" customHeight="1" x14ac:dyDescent="0.5"/>
    <row r="669" ht="15.75" customHeight="1" x14ac:dyDescent="0.5"/>
    <row r="670" ht="15.75" customHeight="1" x14ac:dyDescent="0.5"/>
    <row r="671" ht="15.75" customHeight="1" x14ac:dyDescent="0.5"/>
    <row r="672" ht="15.75" customHeight="1" x14ac:dyDescent="0.5"/>
    <row r="673" ht="15.75" customHeight="1" x14ac:dyDescent="0.5"/>
    <row r="674" ht="15.75" customHeight="1" x14ac:dyDescent="0.5"/>
    <row r="675" ht="15.75" customHeight="1" x14ac:dyDescent="0.5"/>
    <row r="676" ht="15.75" customHeight="1" x14ac:dyDescent="0.5"/>
    <row r="677" ht="15.75" customHeight="1" x14ac:dyDescent="0.5"/>
    <row r="678" ht="15.75" customHeight="1" x14ac:dyDescent="0.5"/>
    <row r="679" ht="15.75" customHeight="1" x14ac:dyDescent="0.5"/>
    <row r="680" ht="15.75" customHeight="1" x14ac:dyDescent="0.5"/>
    <row r="681" ht="15.75" customHeight="1" x14ac:dyDescent="0.5"/>
    <row r="682" ht="15.75" customHeight="1" x14ac:dyDescent="0.5"/>
    <row r="683" ht="15.75" customHeight="1" x14ac:dyDescent="0.5"/>
    <row r="684" ht="15.75" customHeight="1" x14ac:dyDescent="0.5"/>
    <row r="685" ht="15.75" customHeight="1" x14ac:dyDescent="0.5"/>
    <row r="686" ht="15.75" customHeight="1" x14ac:dyDescent="0.5"/>
    <row r="687" ht="15.75" customHeight="1" x14ac:dyDescent="0.5"/>
    <row r="688" ht="15.75" customHeight="1" x14ac:dyDescent="0.5"/>
    <row r="689" ht="15.75" customHeight="1" x14ac:dyDescent="0.5"/>
    <row r="690" ht="15.75" customHeight="1" x14ac:dyDescent="0.5"/>
    <row r="691" ht="15.75" customHeight="1" x14ac:dyDescent="0.5"/>
    <row r="692" ht="15.75" customHeight="1" x14ac:dyDescent="0.5"/>
    <row r="693" ht="15.75" customHeight="1" x14ac:dyDescent="0.5"/>
    <row r="694" ht="15.75" customHeight="1" x14ac:dyDescent="0.5"/>
    <row r="695" ht="15.75" customHeight="1" x14ac:dyDescent="0.5"/>
    <row r="696" ht="15.75" customHeight="1" x14ac:dyDescent="0.5"/>
    <row r="697" ht="15.75" customHeight="1" x14ac:dyDescent="0.5"/>
    <row r="698" ht="15.75" customHeight="1" x14ac:dyDescent="0.5"/>
    <row r="699" ht="15.75" customHeight="1" x14ac:dyDescent="0.5"/>
    <row r="700" ht="15.75" customHeight="1" x14ac:dyDescent="0.5"/>
    <row r="701" ht="15.75" customHeight="1" x14ac:dyDescent="0.5"/>
    <row r="702" ht="15.75" customHeight="1" x14ac:dyDescent="0.5"/>
    <row r="703" ht="15.75" customHeight="1" x14ac:dyDescent="0.5"/>
    <row r="704" ht="15.75" customHeight="1" x14ac:dyDescent="0.5"/>
    <row r="705" ht="15.75" customHeight="1" x14ac:dyDescent="0.5"/>
    <row r="706" ht="15.75" customHeight="1" x14ac:dyDescent="0.5"/>
    <row r="707" ht="15.75" customHeight="1" x14ac:dyDescent="0.5"/>
    <row r="708" ht="15.75" customHeight="1" x14ac:dyDescent="0.5"/>
    <row r="709" ht="15.75" customHeight="1" x14ac:dyDescent="0.5"/>
    <row r="710" ht="15.75" customHeight="1" x14ac:dyDescent="0.5"/>
    <row r="711" ht="15.75" customHeight="1" x14ac:dyDescent="0.5"/>
    <row r="712" ht="15.75" customHeight="1" x14ac:dyDescent="0.5"/>
    <row r="713" ht="15.75" customHeight="1" x14ac:dyDescent="0.5"/>
    <row r="714" ht="15.75" customHeight="1" x14ac:dyDescent="0.5"/>
    <row r="715" ht="15.75" customHeight="1" x14ac:dyDescent="0.5"/>
    <row r="716" ht="15.75" customHeight="1" x14ac:dyDescent="0.5"/>
    <row r="717" ht="15.75" customHeight="1" x14ac:dyDescent="0.5"/>
    <row r="718" ht="15.75" customHeight="1" x14ac:dyDescent="0.5"/>
    <row r="719" ht="15.75" customHeight="1" x14ac:dyDescent="0.5"/>
    <row r="720" ht="15.75" customHeight="1" x14ac:dyDescent="0.5"/>
    <row r="721" ht="15.75" customHeight="1" x14ac:dyDescent="0.5"/>
    <row r="722" ht="15.75" customHeight="1" x14ac:dyDescent="0.5"/>
    <row r="723" ht="15.75" customHeight="1" x14ac:dyDescent="0.5"/>
    <row r="724" ht="15.75" customHeight="1" x14ac:dyDescent="0.5"/>
    <row r="725" ht="15.75" customHeight="1" x14ac:dyDescent="0.5"/>
    <row r="726" ht="15.75" customHeight="1" x14ac:dyDescent="0.5"/>
    <row r="727" ht="15.75" customHeight="1" x14ac:dyDescent="0.5"/>
    <row r="728" ht="15.75" customHeight="1" x14ac:dyDescent="0.5"/>
    <row r="729" ht="15.75" customHeight="1" x14ac:dyDescent="0.5"/>
    <row r="730" ht="15.75" customHeight="1" x14ac:dyDescent="0.5"/>
    <row r="731" ht="15.75" customHeight="1" x14ac:dyDescent="0.5"/>
    <row r="732" ht="15.75" customHeight="1" x14ac:dyDescent="0.5"/>
    <row r="733" ht="15.75" customHeight="1" x14ac:dyDescent="0.5"/>
    <row r="734" ht="15.75" customHeight="1" x14ac:dyDescent="0.5"/>
    <row r="735" ht="15.75" customHeight="1" x14ac:dyDescent="0.5"/>
    <row r="736" ht="15.75" customHeight="1" x14ac:dyDescent="0.5"/>
    <row r="737" ht="15.75" customHeight="1" x14ac:dyDescent="0.5"/>
    <row r="738" ht="15.75" customHeight="1" x14ac:dyDescent="0.5"/>
    <row r="739" ht="15.75" customHeight="1" x14ac:dyDescent="0.5"/>
    <row r="740" ht="15.75" customHeight="1" x14ac:dyDescent="0.5"/>
    <row r="741" ht="15.75" customHeight="1" x14ac:dyDescent="0.5"/>
    <row r="742" ht="15.75" customHeight="1" x14ac:dyDescent="0.5"/>
    <row r="743" ht="15.75" customHeight="1" x14ac:dyDescent="0.5"/>
    <row r="744" ht="15.75" customHeight="1" x14ac:dyDescent="0.5"/>
    <row r="745" ht="15.75" customHeight="1" x14ac:dyDescent="0.5"/>
    <row r="746" ht="15.75" customHeight="1" x14ac:dyDescent="0.5"/>
    <row r="747" ht="15.75" customHeight="1" x14ac:dyDescent="0.5"/>
    <row r="748" ht="15.75" customHeight="1" x14ac:dyDescent="0.5"/>
    <row r="749" ht="15.75" customHeight="1" x14ac:dyDescent="0.5"/>
    <row r="750" ht="15.75" customHeight="1" x14ac:dyDescent="0.5"/>
    <row r="751" ht="15.75" customHeight="1" x14ac:dyDescent="0.5"/>
    <row r="752" ht="15.75" customHeight="1" x14ac:dyDescent="0.5"/>
    <row r="753" ht="15.75" customHeight="1" x14ac:dyDescent="0.5"/>
    <row r="754" ht="15.75" customHeight="1" x14ac:dyDescent="0.5"/>
    <row r="755" ht="15.75" customHeight="1" x14ac:dyDescent="0.5"/>
    <row r="756" ht="15.75" customHeight="1" x14ac:dyDescent="0.5"/>
    <row r="757" ht="15.75" customHeight="1" x14ac:dyDescent="0.5"/>
    <row r="758" ht="15.75" customHeight="1" x14ac:dyDescent="0.5"/>
    <row r="759" ht="15.75" customHeight="1" x14ac:dyDescent="0.5"/>
    <row r="760" ht="15.75" customHeight="1" x14ac:dyDescent="0.5"/>
    <row r="761" ht="15.75" customHeight="1" x14ac:dyDescent="0.5"/>
    <row r="762" ht="15.75" customHeight="1" x14ac:dyDescent="0.5"/>
    <row r="763" ht="15.75" customHeight="1" x14ac:dyDescent="0.5"/>
    <row r="764" ht="15.75" customHeight="1" x14ac:dyDescent="0.5"/>
    <row r="765" ht="15.75" customHeight="1" x14ac:dyDescent="0.5"/>
    <row r="766" ht="15.75" customHeight="1" x14ac:dyDescent="0.5"/>
    <row r="767" ht="15.75" customHeight="1" x14ac:dyDescent="0.5"/>
    <row r="768" ht="15.75" customHeight="1" x14ac:dyDescent="0.5"/>
    <row r="769" ht="15.75" customHeight="1" x14ac:dyDescent="0.5"/>
    <row r="770" ht="15.75" customHeight="1" x14ac:dyDescent="0.5"/>
    <row r="771" ht="15.75" customHeight="1" x14ac:dyDescent="0.5"/>
    <row r="772" ht="15.75" customHeight="1" x14ac:dyDescent="0.5"/>
    <row r="773" ht="15.75" customHeight="1" x14ac:dyDescent="0.5"/>
    <row r="774" ht="15.75" customHeight="1" x14ac:dyDescent="0.5"/>
    <row r="775" ht="15.75" customHeight="1" x14ac:dyDescent="0.5"/>
    <row r="776" ht="15.75" customHeight="1" x14ac:dyDescent="0.5"/>
    <row r="777" ht="15.75" customHeight="1" x14ac:dyDescent="0.5"/>
    <row r="778" ht="15.75" customHeight="1" x14ac:dyDescent="0.5"/>
    <row r="779" ht="15.75" customHeight="1" x14ac:dyDescent="0.5"/>
    <row r="780" ht="15.75" customHeight="1" x14ac:dyDescent="0.5"/>
    <row r="781" ht="15.75" customHeight="1" x14ac:dyDescent="0.5"/>
    <row r="782" ht="15.75" customHeight="1" x14ac:dyDescent="0.5"/>
    <row r="783" ht="15.75" customHeight="1" x14ac:dyDescent="0.5"/>
    <row r="784" ht="15.75" customHeight="1" x14ac:dyDescent="0.5"/>
    <row r="785" ht="15.75" customHeight="1" x14ac:dyDescent="0.5"/>
    <row r="786" ht="15.75" customHeight="1" x14ac:dyDescent="0.5"/>
    <row r="787" ht="15.75" customHeight="1" x14ac:dyDescent="0.5"/>
    <row r="788" ht="15.75" customHeight="1" x14ac:dyDescent="0.5"/>
    <row r="789" ht="15.75" customHeight="1" x14ac:dyDescent="0.5"/>
    <row r="790" ht="15.75" customHeight="1" x14ac:dyDescent="0.5"/>
    <row r="791" ht="15.75" customHeight="1" x14ac:dyDescent="0.5"/>
    <row r="792" ht="15.75" customHeight="1" x14ac:dyDescent="0.5"/>
    <row r="793" ht="15.75" customHeight="1" x14ac:dyDescent="0.5"/>
    <row r="794" ht="15.75" customHeight="1" x14ac:dyDescent="0.5"/>
    <row r="795" ht="15.75" customHeight="1" x14ac:dyDescent="0.5"/>
    <row r="796" ht="15.75" customHeight="1" x14ac:dyDescent="0.5"/>
    <row r="797" ht="15.75" customHeight="1" x14ac:dyDescent="0.5"/>
    <row r="798" ht="15.75" customHeight="1" x14ac:dyDescent="0.5"/>
    <row r="799" ht="15.75" customHeight="1" x14ac:dyDescent="0.5"/>
    <row r="800" ht="15.75" customHeight="1" x14ac:dyDescent="0.5"/>
    <row r="801" ht="15.75" customHeight="1" x14ac:dyDescent="0.5"/>
    <row r="802" ht="15.75" customHeight="1" x14ac:dyDescent="0.5"/>
    <row r="803" ht="15.75" customHeight="1" x14ac:dyDescent="0.5"/>
    <row r="804" ht="15.75" customHeight="1" x14ac:dyDescent="0.5"/>
    <row r="805" ht="15.75" customHeight="1" x14ac:dyDescent="0.5"/>
    <row r="806" ht="15.75" customHeight="1" x14ac:dyDescent="0.5"/>
    <row r="807" ht="15.75" customHeight="1" x14ac:dyDescent="0.5"/>
    <row r="808" ht="15.75" customHeight="1" x14ac:dyDescent="0.5"/>
    <row r="809" ht="15.75" customHeight="1" x14ac:dyDescent="0.5"/>
    <row r="810" ht="15.75" customHeight="1" x14ac:dyDescent="0.5"/>
    <row r="811" ht="15.75" customHeight="1" x14ac:dyDescent="0.5"/>
    <row r="812" ht="15.75" customHeight="1" x14ac:dyDescent="0.5"/>
    <row r="813" ht="15.75" customHeight="1" x14ac:dyDescent="0.5"/>
    <row r="814" ht="15.75" customHeight="1" x14ac:dyDescent="0.5"/>
    <row r="815" ht="15.75" customHeight="1" x14ac:dyDescent="0.5"/>
    <row r="816" ht="15.75" customHeight="1" x14ac:dyDescent="0.5"/>
    <row r="817" ht="15.75" customHeight="1" x14ac:dyDescent="0.5"/>
    <row r="818" ht="15.75" customHeight="1" x14ac:dyDescent="0.5"/>
    <row r="819" ht="15.75" customHeight="1" x14ac:dyDescent="0.5"/>
    <row r="820" ht="15.75" customHeight="1" x14ac:dyDescent="0.5"/>
    <row r="821" ht="15.75" customHeight="1" x14ac:dyDescent="0.5"/>
    <row r="822" ht="15.75" customHeight="1" x14ac:dyDescent="0.5"/>
    <row r="823" ht="15.75" customHeight="1" x14ac:dyDescent="0.5"/>
    <row r="824" ht="15.75" customHeight="1" x14ac:dyDescent="0.5"/>
    <row r="825" ht="15.75" customHeight="1" x14ac:dyDescent="0.5"/>
    <row r="826" ht="15.75" customHeight="1" x14ac:dyDescent="0.5"/>
    <row r="827" ht="15.75" customHeight="1" x14ac:dyDescent="0.5"/>
    <row r="828" ht="15.75" customHeight="1" x14ac:dyDescent="0.5"/>
    <row r="829" ht="15.75" customHeight="1" x14ac:dyDescent="0.5"/>
    <row r="830" ht="15.75" customHeight="1" x14ac:dyDescent="0.5"/>
    <row r="831" ht="15.75" customHeight="1" x14ac:dyDescent="0.5"/>
    <row r="832" ht="15.75" customHeight="1" x14ac:dyDescent="0.5"/>
    <row r="833" ht="15.75" customHeight="1" x14ac:dyDescent="0.5"/>
    <row r="834" ht="15.75" customHeight="1" x14ac:dyDescent="0.5"/>
    <row r="835" ht="15.75" customHeight="1" x14ac:dyDescent="0.5"/>
    <row r="836" ht="15.75" customHeight="1" x14ac:dyDescent="0.5"/>
    <row r="837" ht="15.75" customHeight="1" x14ac:dyDescent="0.5"/>
    <row r="838" ht="15.75" customHeight="1" x14ac:dyDescent="0.5"/>
    <row r="839" ht="15.75" customHeight="1" x14ac:dyDescent="0.5"/>
    <row r="840" ht="15.75" customHeight="1" x14ac:dyDescent="0.5"/>
    <row r="841" ht="15.75" customHeight="1" x14ac:dyDescent="0.5"/>
    <row r="842" ht="15.75" customHeight="1" x14ac:dyDescent="0.5"/>
    <row r="843" ht="15.75" customHeight="1" x14ac:dyDescent="0.5"/>
    <row r="844" ht="15.75" customHeight="1" x14ac:dyDescent="0.5"/>
    <row r="845" ht="15.75" customHeight="1" x14ac:dyDescent="0.5"/>
    <row r="846" ht="15.75" customHeight="1" x14ac:dyDescent="0.5"/>
    <row r="847" ht="15.75" customHeight="1" x14ac:dyDescent="0.5"/>
    <row r="848" ht="15.75" customHeight="1" x14ac:dyDescent="0.5"/>
    <row r="849" ht="15.75" customHeight="1" x14ac:dyDescent="0.5"/>
    <row r="850" ht="15.75" customHeight="1" x14ac:dyDescent="0.5"/>
    <row r="851" ht="15.75" customHeight="1" x14ac:dyDescent="0.5"/>
    <row r="852" ht="15.75" customHeight="1" x14ac:dyDescent="0.5"/>
    <row r="853" ht="15.75" customHeight="1" x14ac:dyDescent="0.5"/>
    <row r="854" ht="15.75" customHeight="1" x14ac:dyDescent="0.5"/>
    <row r="855" ht="15.75" customHeight="1" x14ac:dyDescent="0.5"/>
    <row r="856" ht="15.75" customHeight="1" x14ac:dyDescent="0.5"/>
    <row r="857" ht="15.75" customHeight="1" x14ac:dyDescent="0.5"/>
    <row r="858" ht="15.75" customHeight="1" x14ac:dyDescent="0.5"/>
    <row r="859" ht="15.75" customHeight="1" x14ac:dyDescent="0.5"/>
    <row r="860" ht="15.75" customHeight="1" x14ac:dyDescent="0.5"/>
    <row r="861" ht="15.75" customHeight="1" x14ac:dyDescent="0.5"/>
    <row r="862" ht="15.75" customHeight="1" x14ac:dyDescent="0.5"/>
    <row r="863" ht="15.75" customHeight="1" x14ac:dyDescent="0.5"/>
    <row r="864" ht="15.75" customHeight="1" x14ac:dyDescent="0.5"/>
    <row r="865" ht="15.75" customHeight="1" x14ac:dyDescent="0.5"/>
    <row r="866" ht="15.75" customHeight="1" x14ac:dyDescent="0.5"/>
    <row r="867" ht="15.75" customHeight="1" x14ac:dyDescent="0.5"/>
    <row r="868" ht="15.75" customHeight="1" x14ac:dyDescent="0.5"/>
    <row r="869" ht="15.75" customHeight="1" x14ac:dyDescent="0.5"/>
    <row r="870" ht="15.75" customHeight="1" x14ac:dyDescent="0.5"/>
    <row r="871" ht="15.75" customHeight="1" x14ac:dyDescent="0.5"/>
    <row r="872" ht="15.75" customHeight="1" x14ac:dyDescent="0.5"/>
    <row r="873" ht="15.75" customHeight="1" x14ac:dyDescent="0.5"/>
    <row r="874" ht="15.75" customHeight="1" x14ac:dyDescent="0.5"/>
    <row r="875" ht="15.75" customHeight="1" x14ac:dyDescent="0.5"/>
    <row r="876" ht="15.75" customHeight="1" x14ac:dyDescent="0.5"/>
    <row r="877" ht="15.75" customHeight="1" x14ac:dyDescent="0.5"/>
    <row r="878" ht="15.75" customHeight="1" x14ac:dyDescent="0.5"/>
    <row r="879" ht="15.75" customHeight="1" x14ac:dyDescent="0.5"/>
    <row r="880" ht="15.75" customHeight="1" x14ac:dyDescent="0.5"/>
    <row r="881" ht="15.75" customHeight="1" x14ac:dyDescent="0.5"/>
    <row r="882" ht="15.75" customHeight="1" x14ac:dyDescent="0.5"/>
    <row r="883" ht="15.75" customHeight="1" x14ac:dyDescent="0.5"/>
    <row r="884" ht="15.75" customHeight="1" x14ac:dyDescent="0.5"/>
    <row r="885" ht="15.75" customHeight="1" x14ac:dyDescent="0.5"/>
    <row r="886" ht="15.75" customHeight="1" x14ac:dyDescent="0.5"/>
    <row r="887" ht="15.75" customHeight="1" x14ac:dyDescent="0.5"/>
    <row r="888" ht="15.75" customHeight="1" x14ac:dyDescent="0.5"/>
    <row r="889" ht="15.75" customHeight="1" x14ac:dyDescent="0.5"/>
    <row r="890" ht="15.75" customHeight="1" x14ac:dyDescent="0.5"/>
    <row r="891" ht="15.75" customHeight="1" x14ac:dyDescent="0.5"/>
    <row r="892" ht="15.75" customHeight="1" x14ac:dyDescent="0.5"/>
    <row r="893" ht="15.75" customHeight="1" x14ac:dyDescent="0.5"/>
    <row r="894" ht="15.75" customHeight="1" x14ac:dyDescent="0.5"/>
    <row r="895" ht="15.75" customHeight="1" x14ac:dyDescent="0.5"/>
    <row r="896" ht="15.75" customHeight="1" x14ac:dyDescent="0.5"/>
    <row r="897" ht="15.75" customHeight="1" x14ac:dyDescent="0.5"/>
    <row r="898" ht="15.75" customHeight="1" x14ac:dyDescent="0.5"/>
    <row r="899" ht="15.75" customHeight="1" x14ac:dyDescent="0.5"/>
    <row r="900" ht="15.75" customHeight="1" x14ac:dyDescent="0.5"/>
    <row r="901" ht="15.75" customHeight="1" x14ac:dyDescent="0.5"/>
    <row r="902" ht="15.75" customHeight="1" x14ac:dyDescent="0.5"/>
    <row r="903" ht="15.75" customHeight="1" x14ac:dyDescent="0.5"/>
    <row r="904" ht="15.75" customHeight="1" x14ac:dyDescent="0.5"/>
    <row r="905" ht="15.75" customHeight="1" x14ac:dyDescent="0.5"/>
    <row r="906" ht="15.75" customHeight="1" x14ac:dyDescent="0.5"/>
    <row r="907" ht="15.75" customHeight="1" x14ac:dyDescent="0.5"/>
    <row r="908" ht="15.75" customHeight="1" x14ac:dyDescent="0.5"/>
    <row r="909" ht="15.75" customHeight="1" x14ac:dyDescent="0.5"/>
    <row r="910" ht="15.75" customHeight="1" x14ac:dyDescent="0.5"/>
    <row r="911" ht="15.75" customHeight="1" x14ac:dyDescent="0.5"/>
    <row r="912" ht="15.75" customHeight="1" x14ac:dyDescent="0.5"/>
    <row r="913" ht="15.75" customHeight="1" x14ac:dyDescent="0.5"/>
    <row r="914" ht="15.75" customHeight="1" x14ac:dyDescent="0.5"/>
    <row r="915" ht="15.75" customHeight="1" x14ac:dyDescent="0.5"/>
    <row r="916" ht="15.75" customHeight="1" x14ac:dyDescent="0.5"/>
    <row r="917" ht="15.75" customHeight="1" x14ac:dyDescent="0.5"/>
    <row r="918" ht="15.75" customHeight="1" x14ac:dyDescent="0.5"/>
    <row r="919" ht="15.75" customHeight="1" x14ac:dyDescent="0.5"/>
    <row r="920" ht="15.75" customHeight="1" x14ac:dyDescent="0.5"/>
    <row r="921" ht="15.75" customHeight="1" x14ac:dyDescent="0.5"/>
    <row r="922" ht="15.75" customHeight="1" x14ac:dyDescent="0.5"/>
    <row r="923" ht="15.75" customHeight="1" x14ac:dyDescent="0.5"/>
    <row r="924" ht="15.75" customHeight="1" x14ac:dyDescent="0.5"/>
    <row r="925" ht="15.75" customHeight="1" x14ac:dyDescent="0.5"/>
    <row r="926" ht="15.75" customHeight="1" x14ac:dyDescent="0.5"/>
    <row r="927" ht="15.75" customHeight="1" x14ac:dyDescent="0.5"/>
    <row r="928" ht="15.75" customHeight="1" x14ac:dyDescent="0.5"/>
    <row r="929" ht="15.75" customHeight="1" x14ac:dyDescent="0.5"/>
    <row r="930" ht="15.75" customHeight="1" x14ac:dyDescent="0.5"/>
    <row r="931" ht="15.75" customHeight="1" x14ac:dyDescent="0.5"/>
    <row r="932" ht="15.75" customHeight="1" x14ac:dyDescent="0.5"/>
    <row r="933" ht="15.75" customHeight="1" x14ac:dyDescent="0.5"/>
    <row r="934" ht="15.75" customHeight="1" x14ac:dyDescent="0.5"/>
    <row r="935" ht="15.75" customHeight="1" x14ac:dyDescent="0.5"/>
    <row r="936" ht="15.75" customHeight="1" x14ac:dyDescent="0.5"/>
    <row r="937" ht="15.75" customHeight="1" x14ac:dyDescent="0.5"/>
    <row r="938" ht="15.75" customHeight="1" x14ac:dyDescent="0.5"/>
    <row r="939" ht="15.75" customHeight="1" x14ac:dyDescent="0.5"/>
    <row r="940" ht="15.75" customHeight="1" x14ac:dyDescent="0.5"/>
    <row r="941" ht="15.75" customHeight="1" x14ac:dyDescent="0.5"/>
    <row r="942" ht="15.75" customHeight="1" x14ac:dyDescent="0.5"/>
    <row r="943" ht="15.75" customHeight="1" x14ac:dyDescent="0.5"/>
    <row r="944" ht="15.75" customHeight="1" x14ac:dyDescent="0.5"/>
    <row r="945" ht="15.75" customHeight="1" x14ac:dyDescent="0.5"/>
    <row r="946" ht="15.75" customHeight="1" x14ac:dyDescent="0.5"/>
    <row r="947" ht="15.75" customHeight="1" x14ac:dyDescent="0.5"/>
    <row r="948" ht="15.75" customHeight="1" x14ac:dyDescent="0.5"/>
    <row r="949" ht="15.75" customHeight="1" x14ac:dyDescent="0.5"/>
    <row r="950" ht="15.75" customHeight="1" x14ac:dyDescent="0.5"/>
    <row r="951" ht="15.75" customHeight="1" x14ac:dyDescent="0.5"/>
    <row r="952" ht="15.75" customHeight="1" x14ac:dyDescent="0.5"/>
    <row r="953" ht="15.75" customHeight="1" x14ac:dyDescent="0.5"/>
    <row r="954" ht="15.75" customHeight="1" x14ac:dyDescent="0.5"/>
    <row r="955" ht="15.75" customHeight="1" x14ac:dyDescent="0.5"/>
    <row r="956" ht="15.75" customHeight="1" x14ac:dyDescent="0.5"/>
    <row r="957" ht="15.75" customHeight="1" x14ac:dyDescent="0.5"/>
    <row r="958" ht="15.75" customHeight="1" x14ac:dyDescent="0.5"/>
    <row r="959" ht="15.75" customHeight="1" x14ac:dyDescent="0.5"/>
    <row r="960" ht="15.75" customHeight="1" x14ac:dyDescent="0.5"/>
    <row r="961" ht="15.75" customHeight="1" x14ac:dyDescent="0.5"/>
    <row r="962" ht="15.75" customHeight="1" x14ac:dyDescent="0.5"/>
    <row r="963" ht="15.75" customHeight="1" x14ac:dyDescent="0.5"/>
    <row r="964" ht="15.75" customHeight="1" x14ac:dyDescent="0.5"/>
    <row r="965" ht="15.75" customHeight="1" x14ac:dyDescent="0.5"/>
    <row r="966" ht="15.75" customHeight="1" x14ac:dyDescent="0.5"/>
    <row r="967" ht="15.75" customHeight="1" x14ac:dyDescent="0.5"/>
    <row r="968" ht="15.75" customHeight="1" x14ac:dyDescent="0.5"/>
    <row r="969" ht="15.75" customHeight="1" x14ac:dyDescent="0.5"/>
    <row r="970" ht="15.75" customHeight="1" x14ac:dyDescent="0.5"/>
    <row r="971" ht="15.75" customHeight="1" x14ac:dyDescent="0.5"/>
    <row r="972" ht="15.75" customHeight="1" x14ac:dyDescent="0.5"/>
    <row r="973" ht="15.75" customHeight="1" x14ac:dyDescent="0.5"/>
    <row r="974" ht="15.75" customHeight="1" x14ac:dyDescent="0.5"/>
    <row r="975" ht="15.75" customHeight="1" x14ac:dyDescent="0.5"/>
    <row r="976" ht="15.75" customHeight="1" x14ac:dyDescent="0.5"/>
    <row r="977" ht="15.75" customHeight="1" x14ac:dyDescent="0.5"/>
    <row r="978" ht="15.75" customHeight="1" x14ac:dyDescent="0.5"/>
    <row r="979" ht="15.75" customHeight="1" x14ac:dyDescent="0.5"/>
    <row r="980" ht="15.75" customHeight="1" x14ac:dyDescent="0.5"/>
    <row r="981" ht="15.75" customHeight="1" x14ac:dyDescent="0.5"/>
    <row r="982" ht="15.75" customHeight="1" x14ac:dyDescent="0.5"/>
    <row r="983" ht="15.75" customHeight="1" x14ac:dyDescent="0.5"/>
    <row r="984" ht="15.75" customHeight="1" x14ac:dyDescent="0.5"/>
    <row r="985" ht="15.75" customHeight="1" x14ac:dyDescent="0.5"/>
    <row r="986" ht="15.75" customHeight="1" x14ac:dyDescent="0.5"/>
    <row r="987" ht="15.75" customHeight="1" x14ac:dyDescent="0.5"/>
    <row r="988" ht="15.75" customHeight="1" x14ac:dyDescent="0.5"/>
    <row r="989" ht="15.75" customHeight="1" x14ac:dyDescent="0.5"/>
    <row r="990" ht="15.75" customHeight="1" x14ac:dyDescent="0.5"/>
    <row r="991" ht="15.75" customHeight="1" x14ac:dyDescent="0.5"/>
    <row r="992" ht="15.75" customHeight="1" x14ac:dyDescent="0.5"/>
    <row r="993" ht="15.75" customHeight="1" x14ac:dyDescent="0.5"/>
    <row r="994" ht="15.75" customHeight="1" x14ac:dyDescent="0.5"/>
    <row r="995" ht="15.75" customHeight="1" x14ac:dyDescent="0.5"/>
    <row r="996" ht="15.75" customHeight="1" x14ac:dyDescent="0.5"/>
    <row r="997" ht="15.75" customHeight="1" x14ac:dyDescent="0.5"/>
    <row r="998" ht="15.75" customHeight="1" x14ac:dyDescent="0.5"/>
    <row r="999" ht="15.75" customHeight="1" x14ac:dyDescent="0.5"/>
    <row r="1000" ht="15.75" customHeight="1" x14ac:dyDescent="0.5"/>
    <row r="1001" ht="15.75" customHeight="1" x14ac:dyDescent="0.5"/>
    <row r="1002" ht="15.75" customHeight="1" x14ac:dyDescent="0.5"/>
    <row r="1003" ht="15.75" customHeight="1" x14ac:dyDescent="0.5"/>
    <row r="1004" ht="15.75" customHeight="1" x14ac:dyDescent="0.5"/>
    <row r="1005" ht="15.75" customHeight="1" x14ac:dyDescent="0.5"/>
    <row r="1006" ht="15.75" customHeight="1" x14ac:dyDescent="0.5"/>
    <row r="1007" ht="15.75" customHeight="1" x14ac:dyDescent="0.5"/>
  </sheetData>
  <mergeCells count="89">
    <mergeCell ref="A150:A155"/>
    <mergeCell ref="A158:A159"/>
    <mergeCell ref="A164:A169"/>
    <mergeCell ref="A170:A175"/>
    <mergeCell ref="A176:A181"/>
    <mergeCell ref="A156:C156"/>
    <mergeCell ref="A157:C157"/>
    <mergeCell ref="B160:C160"/>
    <mergeCell ref="A161:C161"/>
    <mergeCell ref="B162:C162"/>
    <mergeCell ref="B226:B229"/>
    <mergeCell ref="C226:C229"/>
    <mergeCell ref="A163:C163"/>
    <mergeCell ref="A188:C188"/>
    <mergeCell ref="A201:C201"/>
    <mergeCell ref="B202:C202"/>
    <mergeCell ref="A182:A187"/>
    <mergeCell ref="A189:A194"/>
    <mergeCell ref="A195:A200"/>
    <mergeCell ref="A203:A208"/>
    <mergeCell ref="A209:A214"/>
    <mergeCell ref="A215:A220"/>
    <mergeCell ref="A221:C221"/>
    <mergeCell ref="A222:A230"/>
    <mergeCell ref="A280:A285"/>
    <mergeCell ref="A286:C286"/>
    <mergeCell ref="A287:C287"/>
    <mergeCell ref="B288:C288"/>
    <mergeCell ref="A272:C272"/>
    <mergeCell ref="A273:A278"/>
    <mergeCell ref="A279:C279"/>
    <mergeCell ref="B289:C289"/>
    <mergeCell ref="B290:C290"/>
    <mergeCell ref="B291:C291"/>
    <mergeCell ref="A311:A316"/>
    <mergeCell ref="A317:A322"/>
    <mergeCell ref="A323:A328"/>
    <mergeCell ref="A329:A334"/>
    <mergeCell ref="A335:A340"/>
    <mergeCell ref="B292:C292"/>
    <mergeCell ref="A293:C293"/>
    <mergeCell ref="B294:C294"/>
    <mergeCell ref="A295:A297"/>
    <mergeCell ref="B298:C298"/>
    <mergeCell ref="A299:A304"/>
    <mergeCell ref="A305:A310"/>
    <mergeCell ref="B51:C51"/>
    <mergeCell ref="A52:C52"/>
    <mergeCell ref="A72:C72"/>
    <mergeCell ref="A5:A10"/>
    <mergeCell ref="A11:A16"/>
    <mergeCell ref="B17:C17"/>
    <mergeCell ref="A19:C19"/>
    <mergeCell ref="A20:A25"/>
    <mergeCell ref="A26:A31"/>
    <mergeCell ref="A38:C38"/>
    <mergeCell ref="A32:A37"/>
    <mergeCell ref="A39:A44"/>
    <mergeCell ref="A45:A50"/>
    <mergeCell ref="A53:A58"/>
    <mergeCell ref="A59:A64"/>
    <mergeCell ref="A65:A70"/>
    <mergeCell ref="A73:A78"/>
    <mergeCell ref="A79:A84"/>
    <mergeCell ref="A85:A90"/>
    <mergeCell ref="A91:A96"/>
    <mergeCell ref="B98:C98"/>
    <mergeCell ref="A99:C99"/>
    <mergeCell ref="A100:A105"/>
    <mergeCell ref="A112:C112"/>
    <mergeCell ref="A106:A111"/>
    <mergeCell ref="A113:A117"/>
    <mergeCell ref="A118:A123"/>
    <mergeCell ref="A125:A130"/>
    <mergeCell ref="A131:A136"/>
    <mergeCell ref="A137:A142"/>
    <mergeCell ref="A144:A149"/>
    <mergeCell ref="A124:C124"/>
    <mergeCell ref="A143:C143"/>
    <mergeCell ref="A248:A253"/>
    <mergeCell ref="A254:A259"/>
    <mergeCell ref="A260:A265"/>
    <mergeCell ref="A266:A271"/>
    <mergeCell ref="A247:C247"/>
    <mergeCell ref="A231:C231"/>
    <mergeCell ref="A232:C232"/>
    <mergeCell ref="B233:C233"/>
    <mergeCell ref="A234:A239"/>
    <mergeCell ref="A240:A246"/>
  </mergeCells>
  <conditionalFormatting sqref="B226:B229">
    <cfRule type="notContainsBlanks" dxfId="0" priority="1">
      <formula>LEN(TRIM(B226))&gt;0</formula>
    </cfRule>
  </conditionalFormatting>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76226-EC6F-4652-A5D2-26F3EA36E496}">
  <dimension ref="B3:K27"/>
  <sheetViews>
    <sheetView workbookViewId="0">
      <selection activeCell="L31" sqref="L31"/>
    </sheetView>
  </sheetViews>
  <sheetFormatPr defaultColWidth="11.25" defaultRowHeight="15" customHeight="1" x14ac:dyDescent="0.5"/>
  <cols>
    <col min="1" max="1" width="8.5" style="152" customWidth="1"/>
    <col min="2" max="2" width="13.5" style="152" customWidth="1"/>
    <col min="3" max="26" width="8.5" style="152" customWidth="1"/>
    <col min="27" max="16384" width="11.25" style="152"/>
  </cols>
  <sheetData>
    <row r="3" spans="2:11" ht="15" customHeight="1" x14ac:dyDescent="0.5">
      <c r="B3" s="152" t="s">
        <v>40</v>
      </c>
      <c r="D3" s="152" t="s">
        <v>177</v>
      </c>
      <c r="H3" s="152" t="s">
        <v>495</v>
      </c>
      <c r="I3" s="152" t="s">
        <v>41</v>
      </c>
      <c r="K3" s="152" t="s">
        <v>38</v>
      </c>
    </row>
    <row r="4" spans="2:11" ht="15" customHeight="1" x14ac:dyDescent="0.5">
      <c r="B4" s="152" t="s">
        <v>64</v>
      </c>
      <c r="D4" s="152" t="s">
        <v>50</v>
      </c>
      <c r="H4" s="152" t="s">
        <v>89</v>
      </c>
      <c r="I4" s="152" t="s">
        <v>496</v>
      </c>
      <c r="K4" s="152" t="s">
        <v>121</v>
      </c>
    </row>
    <row r="5" spans="2:11" ht="15" customHeight="1" x14ac:dyDescent="0.5">
      <c r="B5" s="152" t="s">
        <v>57</v>
      </c>
      <c r="D5" s="152" t="s">
        <v>130</v>
      </c>
      <c r="H5" s="152" t="s">
        <v>233</v>
      </c>
      <c r="K5" s="152" t="s">
        <v>199</v>
      </c>
    </row>
    <row r="6" spans="2:11" ht="15" customHeight="1" x14ac:dyDescent="0.5">
      <c r="H6" s="152" t="s">
        <v>355</v>
      </c>
      <c r="K6" s="152" t="s">
        <v>259</v>
      </c>
    </row>
    <row r="7" spans="2:11" ht="15" customHeight="1" x14ac:dyDescent="0.5">
      <c r="H7" s="152" t="s">
        <v>59</v>
      </c>
    </row>
    <row r="10" spans="2:11" ht="15" customHeight="1" x14ac:dyDescent="0.5">
      <c r="B10" s="152" t="s">
        <v>498</v>
      </c>
    </row>
    <row r="11" spans="2:11" ht="15" customHeight="1" x14ac:dyDescent="0.5">
      <c r="B11" s="152" t="s">
        <v>499</v>
      </c>
    </row>
    <row r="12" spans="2:11" ht="15" customHeight="1" x14ac:dyDescent="0.5">
      <c r="B12" s="152" t="s">
        <v>500</v>
      </c>
    </row>
    <row r="15" spans="2:11" ht="15" customHeight="1" x14ac:dyDescent="0.5">
      <c r="B15" s="152" t="s">
        <v>465</v>
      </c>
      <c r="D15" s="152" t="s">
        <v>460</v>
      </c>
    </row>
    <row r="16" spans="2:11" ht="15" customHeight="1" x14ac:dyDescent="0.5">
      <c r="B16" s="152" t="s">
        <v>461</v>
      </c>
      <c r="D16" s="152" t="s">
        <v>477</v>
      </c>
    </row>
    <row r="17" spans="2:5" ht="15" customHeight="1" x14ac:dyDescent="0.5">
      <c r="B17" s="152" t="s">
        <v>481</v>
      </c>
      <c r="D17" s="152" t="s">
        <v>501</v>
      </c>
    </row>
    <row r="18" spans="2:5" ht="15" customHeight="1" x14ac:dyDescent="0.5">
      <c r="B18" s="152" t="s">
        <v>472</v>
      </c>
    </row>
    <row r="19" spans="2:5" ht="15" customHeight="1" x14ac:dyDescent="0.5">
      <c r="B19" s="152" t="s">
        <v>502</v>
      </c>
    </row>
    <row r="22" spans="2:5" ht="15" customHeight="1" thickBot="1" x14ac:dyDescent="0.55000000000000004">
      <c r="B22" s="152" t="s">
        <v>531</v>
      </c>
      <c r="C22" s="152" t="s">
        <v>532</v>
      </c>
      <c r="D22" s="152" t="s">
        <v>533</v>
      </c>
      <c r="E22" s="152" t="s">
        <v>534</v>
      </c>
    </row>
    <row r="23" spans="2:5" ht="15" customHeight="1" thickTop="1" thickBot="1" x14ac:dyDescent="0.55000000000000004">
      <c r="B23" s="155" t="s">
        <v>535</v>
      </c>
      <c r="C23" s="156" t="s">
        <v>536</v>
      </c>
      <c r="D23" s="152" t="s">
        <v>537</v>
      </c>
      <c r="E23" s="152" t="s">
        <v>538</v>
      </c>
    </row>
    <row r="24" spans="2:5" ht="15" customHeight="1" thickTop="1" thickBot="1" x14ac:dyDescent="0.55000000000000004">
      <c r="B24" s="157" t="s">
        <v>539</v>
      </c>
      <c r="C24" s="156" t="s">
        <v>540</v>
      </c>
      <c r="D24" s="152" t="s">
        <v>530</v>
      </c>
      <c r="E24" s="152" t="s">
        <v>541</v>
      </c>
    </row>
    <row r="25" spans="2:5" ht="15" customHeight="1" thickTop="1" thickBot="1" x14ac:dyDescent="0.55000000000000004">
      <c r="B25" s="158" t="s">
        <v>542</v>
      </c>
      <c r="C25" s="156" t="s">
        <v>543</v>
      </c>
      <c r="D25" s="152" t="s">
        <v>529</v>
      </c>
      <c r="E25" s="152" t="s">
        <v>544</v>
      </c>
    </row>
    <row r="26" spans="2:5" ht="15" customHeight="1" thickTop="1" thickBot="1" x14ac:dyDescent="0.55000000000000004">
      <c r="B26" s="159" t="s">
        <v>545</v>
      </c>
      <c r="C26" s="156" t="s">
        <v>546</v>
      </c>
      <c r="D26" s="152" t="s">
        <v>547</v>
      </c>
      <c r="E26" s="152" t="s">
        <v>548</v>
      </c>
    </row>
    <row r="27" spans="2:5" ht="15" customHeight="1" thickTop="1" x14ac:dyDescent="0.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BC4C6-6E15-4419-979B-6B257E8345FC}">
  <dimension ref="C2:T33"/>
  <sheetViews>
    <sheetView topLeftCell="A12" zoomScale="150" workbookViewId="0">
      <selection activeCell="O19" sqref="O19"/>
    </sheetView>
  </sheetViews>
  <sheetFormatPr defaultColWidth="11" defaultRowHeight="15.75" x14ac:dyDescent="0.5"/>
  <cols>
    <col min="1" max="2" width="11" style="152"/>
    <col min="3" max="3" width="2.875" style="152" customWidth="1"/>
    <col min="4" max="4" width="11" style="152"/>
    <col min="5" max="9" width="2.625" style="152" customWidth="1"/>
    <col min="10" max="10" width="11" style="152"/>
    <col min="11" max="14" width="2.5" style="152" customWidth="1"/>
    <col min="15" max="16" width="11" style="152"/>
    <col min="17" max="20" width="13.125" style="152" customWidth="1"/>
    <col min="21" max="16384" width="11" style="152"/>
  </cols>
  <sheetData>
    <row r="2" spans="3:20" ht="16.149999999999999" thickBot="1" x14ac:dyDescent="0.55000000000000004"/>
    <row r="3" spans="3:20" ht="16.149999999999999" thickBot="1" x14ac:dyDescent="0.55000000000000004">
      <c r="C3" s="160"/>
      <c r="E3" s="160"/>
      <c r="F3" s="160"/>
      <c r="G3" s="160"/>
      <c r="H3" s="160"/>
      <c r="I3" s="161"/>
      <c r="J3" s="161"/>
      <c r="K3" s="162"/>
      <c r="L3" s="162"/>
      <c r="M3" s="162"/>
      <c r="N3" s="162"/>
      <c r="O3" s="161"/>
    </row>
    <row r="4" spans="3:20" ht="16.149999999999999" thickBot="1" x14ac:dyDescent="0.55000000000000004">
      <c r="C4" s="163"/>
      <c r="E4" s="164" t="s">
        <v>549</v>
      </c>
      <c r="F4" s="164"/>
      <c r="G4" s="164"/>
      <c r="H4" s="164"/>
      <c r="I4" s="164"/>
      <c r="J4" s="165"/>
      <c r="K4" s="165" t="s">
        <v>550</v>
      </c>
      <c r="L4" s="164"/>
      <c r="M4" s="164"/>
      <c r="N4" s="164"/>
      <c r="O4" s="165"/>
    </row>
    <row r="5" spans="3:20" ht="16.149999999999999" thickBot="1" x14ac:dyDescent="0.55000000000000004">
      <c r="C5" s="160"/>
      <c r="E5" s="165"/>
      <c r="F5" s="165"/>
      <c r="G5" s="165"/>
      <c r="H5" s="165"/>
      <c r="I5" s="165"/>
      <c r="J5" s="165"/>
      <c r="K5" s="165"/>
      <c r="L5" s="165"/>
      <c r="M5" s="165"/>
      <c r="N5" s="165"/>
      <c r="O5" s="165"/>
    </row>
    <row r="6" spans="3:20" ht="16.149999999999999" thickBot="1" x14ac:dyDescent="0.55000000000000004">
      <c r="C6" s="166"/>
      <c r="E6" s="167"/>
      <c r="F6" s="167"/>
      <c r="G6" s="167"/>
      <c r="H6" s="167"/>
      <c r="I6" s="165"/>
      <c r="J6" s="165"/>
      <c r="K6" s="168"/>
      <c r="L6" s="168"/>
      <c r="M6" s="168"/>
      <c r="N6" s="168"/>
      <c r="O6" s="165"/>
    </row>
    <row r="7" spans="3:20" ht="16.149999999999999" thickBot="1" x14ac:dyDescent="0.55000000000000004">
      <c r="E7" s="164" t="s">
        <v>551</v>
      </c>
      <c r="F7" s="164"/>
      <c r="G7" s="164"/>
      <c r="H7" s="164"/>
      <c r="I7" s="164"/>
      <c r="J7" s="165"/>
      <c r="K7" s="165" t="s">
        <v>552</v>
      </c>
      <c r="L7" s="164"/>
      <c r="M7" s="164"/>
      <c r="N7" s="164"/>
      <c r="O7" s="165"/>
    </row>
    <row r="8" spans="3:20" ht="16.149999999999999" thickBot="1" x14ac:dyDescent="0.55000000000000004">
      <c r="C8" s="160"/>
      <c r="E8" s="165"/>
      <c r="F8" s="165"/>
      <c r="G8" s="165"/>
      <c r="H8" s="165"/>
      <c r="I8" s="165"/>
      <c r="J8" s="165"/>
      <c r="K8" s="165"/>
      <c r="L8" s="165"/>
      <c r="M8" s="165"/>
      <c r="N8" s="165"/>
      <c r="O8" s="165"/>
    </row>
    <row r="9" spans="3:20" ht="16.149999999999999" thickBot="1" x14ac:dyDescent="0.55000000000000004">
      <c r="C9" s="163"/>
      <c r="E9" s="167"/>
      <c r="F9" s="167"/>
      <c r="G9" s="167"/>
      <c r="H9" s="167"/>
      <c r="I9" s="165"/>
      <c r="J9" s="165"/>
      <c r="K9" s="168"/>
      <c r="L9" s="168"/>
      <c r="M9" s="168"/>
      <c r="N9" s="168"/>
      <c r="O9" s="165"/>
    </row>
    <row r="10" spans="3:20" ht="16.149999999999999" thickBot="1" x14ac:dyDescent="0.55000000000000004">
      <c r="C10" s="160"/>
      <c r="E10" s="164" t="s">
        <v>553</v>
      </c>
      <c r="F10" s="164"/>
      <c r="G10" s="164"/>
      <c r="H10" s="164"/>
      <c r="I10" s="165"/>
      <c r="J10" s="165"/>
      <c r="K10" s="164" t="s">
        <v>554</v>
      </c>
      <c r="L10" s="164"/>
      <c r="M10" s="164"/>
      <c r="N10" s="164"/>
      <c r="O10" s="165"/>
    </row>
    <row r="11" spans="3:20" ht="16.149999999999999" thickBot="1" x14ac:dyDescent="0.55000000000000004">
      <c r="C11" s="169"/>
      <c r="E11" s="165"/>
      <c r="F11" s="165"/>
      <c r="G11" s="165"/>
      <c r="H11" s="165"/>
      <c r="I11" s="165"/>
      <c r="J11" s="165"/>
      <c r="K11" s="165"/>
      <c r="L11" s="165"/>
      <c r="M11" s="165"/>
      <c r="N11" s="165"/>
      <c r="O11" s="165"/>
    </row>
    <row r="12" spans="3:20" ht="16.149999999999999" thickBot="1" x14ac:dyDescent="0.55000000000000004">
      <c r="E12" s="167"/>
      <c r="F12" s="167"/>
      <c r="G12" s="167"/>
      <c r="H12" s="167"/>
      <c r="I12" s="165"/>
      <c r="J12" s="165"/>
      <c r="K12" s="168"/>
      <c r="L12" s="168"/>
      <c r="M12" s="168"/>
      <c r="N12" s="168"/>
      <c r="O12" s="165"/>
    </row>
    <row r="13" spans="3:20" ht="16.149999999999999" thickBot="1" x14ac:dyDescent="0.55000000000000004">
      <c r="C13" s="160"/>
      <c r="E13" s="164" t="s">
        <v>555</v>
      </c>
      <c r="F13" s="164"/>
      <c r="G13" s="164"/>
      <c r="H13" s="164"/>
      <c r="I13" s="165"/>
      <c r="J13" s="165"/>
      <c r="K13" s="164" t="s">
        <v>556</v>
      </c>
      <c r="L13" s="164"/>
      <c r="M13" s="164"/>
      <c r="N13" s="164"/>
      <c r="O13" s="165"/>
    </row>
    <row r="14" spans="3:20" ht="16.149999999999999" thickBot="1" x14ac:dyDescent="0.55000000000000004">
      <c r="C14" s="163"/>
    </row>
    <row r="15" spans="3:20" ht="16.149999999999999" thickBot="1" x14ac:dyDescent="0.55000000000000004">
      <c r="C15" s="162"/>
    </row>
    <row r="16" spans="3:20" ht="16.149999999999999" thickBot="1" x14ac:dyDescent="0.55000000000000004">
      <c r="C16" s="169"/>
      <c r="Q16" s="170">
        <v>0.25</v>
      </c>
      <c r="R16" s="170">
        <v>0.5</v>
      </c>
      <c r="S16" s="170">
        <v>0.75</v>
      </c>
      <c r="T16" s="170">
        <v>1</v>
      </c>
    </row>
    <row r="17" spans="3:20" ht="16.149999999999999" thickBot="1" x14ac:dyDescent="0.55000000000000004">
      <c r="Q17" s="170">
        <v>0.75</v>
      </c>
      <c r="R17" s="170">
        <v>0.5</v>
      </c>
      <c r="S17" s="170">
        <v>0.25</v>
      </c>
      <c r="T17" s="170">
        <v>0</v>
      </c>
    </row>
    <row r="18" spans="3:20" ht="16.149999999999999" thickBot="1" x14ac:dyDescent="0.55000000000000004">
      <c r="C18" s="160"/>
      <c r="Q18" s="171">
        <v>2024</v>
      </c>
      <c r="R18" s="172"/>
      <c r="S18" s="172"/>
      <c r="T18" s="172"/>
    </row>
    <row r="19" spans="3:20" ht="16.149999999999999" thickBot="1" x14ac:dyDescent="0.55000000000000004">
      <c r="C19" s="173"/>
      <c r="Q19" s="174"/>
      <c r="R19" s="172"/>
      <c r="S19" s="172"/>
      <c r="T19" s="172"/>
    </row>
    <row r="20" spans="3:20" ht="16.149999999999999" thickBot="1" x14ac:dyDescent="0.55000000000000004">
      <c r="C20" s="162"/>
      <c r="Q20" s="172"/>
      <c r="R20" s="172"/>
      <c r="S20" s="172"/>
      <c r="T20" s="172"/>
    </row>
    <row r="21" spans="3:20" ht="16.149999999999999" thickBot="1" x14ac:dyDescent="0.55000000000000004">
      <c r="C21" s="169"/>
      <c r="Q21" s="172"/>
      <c r="R21" s="172"/>
      <c r="S21" s="172"/>
      <c r="T21" s="172"/>
    </row>
    <row r="22" spans="3:20" ht="16.149999999999999" thickBot="1" x14ac:dyDescent="0.55000000000000004">
      <c r="Q22" s="172"/>
      <c r="R22" s="172"/>
      <c r="S22" s="172"/>
      <c r="T22" s="172"/>
    </row>
    <row r="23" spans="3:20" ht="6.95" customHeight="1" thickBot="1" x14ac:dyDescent="0.55000000000000004">
      <c r="C23" s="162"/>
      <c r="Q23" s="172"/>
      <c r="R23" s="172"/>
      <c r="S23" s="172"/>
      <c r="T23" s="172"/>
    </row>
    <row r="24" spans="3:20" ht="16.149999999999999" thickBot="1" x14ac:dyDescent="0.55000000000000004">
      <c r="C24" s="173"/>
      <c r="Q24" s="172" t="s">
        <v>557</v>
      </c>
      <c r="R24" s="172" t="s">
        <v>558</v>
      </c>
      <c r="S24" s="172" t="s">
        <v>559</v>
      </c>
      <c r="T24" s="172" t="s">
        <v>560</v>
      </c>
    </row>
    <row r="25" spans="3:20" ht="16.149999999999999" thickBot="1" x14ac:dyDescent="0.55000000000000004">
      <c r="C25" s="162"/>
      <c r="Q25" s="161"/>
      <c r="R25" s="161"/>
      <c r="S25" s="161"/>
      <c r="T25" s="161"/>
    </row>
    <row r="26" spans="3:20" ht="16.149999999999999" thickBot="1" x14ac:dyDescent="0.55000000000000004">
      <c r="C26" s="169"/>
      <c r="Q26" s="161"/>
      <c r="R26" s="161"/>
      <c r="S26" s="161"/>
      <c r="T26" s="161"/>
    </row>
    <row r="27" spans="3:20" x14ac:dyDescent="0.5">
      <c r="Q27" s="171">
        <v>2025</v>
      </c>
      <c r="R27" s="172"/>
      <c r="S27" s="172"/>
      <c r="T27" s="172"/>
    </row>
    <row r="28" spans="3:20" x14ac:dyDescent="0.5">
      <c r="Q28" s="174"/>
      <c r="R28" s="172"/>
      <c r="S28" s="172"/>
      <c r="T28" s="172"/>
    </row>
    <row r="29" spans="3:20" x14ac:dyDescent="0.5">
      <c r="Q29" s="172"/>
      <c r="R29" s="172"/>
      <c r="S29" s="172"/>
      <c r="T29" s="172"/>
    </row>
    <row r="30" spans="3:20" x14ac:dyDescent="0.5">
      <c r="Q30" s="172"/>
      <c r="R30" s="172"/>
      <c r="S30" s="172"/>
      <c r="T30" s="172"/>
    </row>
    <row r="31" spans="3:20" x14ac:dyDescent="0.5">
      <c r="Q31" s="172"/>
      <c r="R31" s="172"/>
      <c r="S31" s="172"/>
      <c r="T31" s="172"/>
    </row>
    <row r="32" spans="3:20" ht="9" customHeight="1" x14ac:dyDescent="0.5">
      <c r="Q32" s="172"/>
      <c r="R32" s="172"/>
      <c r="S32" s="172"/>
      <c r="T32" s="172"/>
    </row>
    <row r="33" spans="17:20" x14ac:dyDescent="0.5">
      <c r="Q33" s="172" t="s">
        <v>557</v>
      </c>
      <c r="R33" s="172" t="s">
        <v>558</v>
      </c>
      <c r="S33" s="172" t="s">
        <v>559</v>
      </c>
      <c r="T33" s="172" t="s">
        <v>560</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Q1000"/>
  <sheetViews>
    <sheetView workbookViewId="0"/>
  </sheetViews>
  <sheetFormatPr defaultColWidth="11.25" defaultRowHeight="15" customHeight="1" x14ac:dyDescent="0.5"/>
  <cols>
    <col min="1" max="1" width="8.375" customWidth="1"/>
    <col min="2" max="2" width="13.75" customWidth="1"/>
    <col min="3" max="17" width="8.375" customWidth="1"/>
  </cols>
  <sheetData>
    <row r="1" spans="2:17" ht="15.75" customHeight="1" x14ac:dyDescent="0.5"/>
    <row r="2" spans="2:17" ht="15.75" customHeight="1" x14ac:dyDescent="0.5"/>
    <row r="3" spans="2:17" ht="15.75" customHeight="1" x14ac:dyDescent="0.5">
      <c r="B3" s="55" t="s">
        <v>40</v>
      </c>
      <c r="D3" s="55" t="s">
        <v>177</v>
      </c>
      <c r="H3" s="55" t="s">
        <v>495</v>
      </c>
      <c r="I3" s="55" t="s">
        <v>41</v>
      </c>
      <c r="K3" s="55" t="s">
        <v>38</v>
      </c>
    </row>
    <row r="4" spans="2:17" ht="15.75" customHeight="1" x14ac:dyDescent="0.5">
      <c r="B4" s="55" t="s">
        <v>64</v>
      </c>
      <c r="D4" s="55" t="s">
        <v>50</v>
      </c>
      <c r="H4" s="55" t="s">
        <v>89</v>
      </c>
      <c r="I4" s="55" t="s">
        <v>496</v>
      </c>
      <c r="K4" s="55" t="s">
        <v>121</v>
      </c>
    </row>
    <row r="5" spans="2:17" ht="15.75" customHeight="1" x14ac:dyDescent="0.5">
      <c r="B5" s="55" t="s">
        <v>57</v>
      </c>
      <c r="D5" s="55" t="s">
        <v>130</v>
      </c>
      <c r="H5" s="55" t="s">
        <v>233</v>
      </c>
      <c r="K5" s="55" t="s">
        <v>199</v>
      </c>
    </row>
    <row r="6" spans="2:17" ht="15.75" customHeight="1" x14ac:dyDescent="0.5">
      <c r="H6" s="55" t="s">
        <v>355</v>
      </c>
      <c r="K6" s="55" t="s">
        <v>259</v>
      </c>
    </row>
    <row r="7" spans="2:17" ht="15.75" customHeight="1" x14ac:dyDescent="0.5">
      <c r="H7" s="55" t="s">
        <v>59</v>
      </c>
    </row>
    <row r="8" spans="2:17" ht="15.75" customHeight="1" x14ac:dyDescent="0.5"/>
    <row r="9" spans="2:17" ht="15.75" customHeight="1" x14ac:dyDescent="0.5">
      <c r="K9" s="78" t="s">
        <v>497</v>
      </c>
      <c r="L9" s="78"/>
    </row>
    <row r="10" spans="2:17" ht="15.75" customHeight="1" x14ac:dyDescent="0.5">
      <c r="B10" s="55" t="s">
        <v>498</v>
      </c>
      <c r="K10" s="150" t="s">
        <v>49</v>
      </c>
      <c r="L10" s="150"/>
      <c r="M10" s="150"/>
      <c r="N10" s="150"/>
      <c r="O10" s="150"/>
      <c r="P10" s="150"/>
      <c r="Q10" s="150"/>
    </row>
    <row r="11" spans="2:17" ht="15.75" customHeight="1" x14ac:dyDescent="0.5">
      <c r="B11" s="55" t="s">
        <v>499</v>
      </c>
      <c r="K11" s="150" t="s">
        <v>62</v>
      </c>
      <c r="L11" s="150"/>
      <c r="M11" s="150"/>
      <c r="N11" s="150"/>
      <c r="O11" s="150"/>
      <c r="P11" s="150"/>
      <c r="Q11" s="150"/>
    </row>
    <row r="12" spans="2:17" ht="15.75" customHeight="1" x14ac:dyDescent="0.5">
      <c r="B12" s="55" t="s">
        <v>500</v>
      </c>
      <c r="K12" s="150" t="s">
        <v>94</v>
      </c>
      <c r="L12" s="150"/>
      <c r="M12" s="150"/>
      <c r="N12" s="150"/>
      <c r="O12" s="150"/>
      <c r="P12" s="150"/>
      <c r="Q12" s="150"/>
    </row>
    <row r="13" spans="2:17" ht="17.25" customHeight="1" x14ac:dyDescent="0.5">
      <c r="K13" s="150" t="s">
        <v>79</v>
      </c>
      <c r="L13" s="150"/>
      <c r="M13" s="150"/>
      <c r="N13" s="150"/>
      <c r="O13" s="150"/>
      <c r="P13" s="150"/>
      <c r="Q13" s="150"/>
    </row>
    <row r="14" spans="2:17" ht="17.25" customHeight="1" x14ac:dyDescent="0.5">
      <c r="K14" s="150" t="s">
        <v>129</v>
      </c>
      <c r="L14" s="150"/>
      <c r="M14" s="150"/>
      <c r="N14" s="150"/>
      <c r="O14" s="150"/>
      <c r="P14" s="150"/>
      <c r="Q14" s="150"/>
    </row>
    <row r="15" spans="2:17" ht="13.5" customHeight="1" x14ac:dyDescent="0.5">
      <c r="B15" s="55" t="s">
        <v>465</v>
      </c>
      <c r="D15" s="55" t="s">
        <v>460</v>
      </c>
      <c r="K15" s="150" t="s">
        <v>138</v>
      </c>
      <c r="L15" s="150"/>
      <c r="M15" s="150"/>
      <c r="N15" s="150"/>
      <c r="O15" s="150"/>
      <c r="P15" s="150"/>
      <c r="Q15" s="150"/>
    </row>
    <row r="16" spans="2:17" ht="13.5" customHeight="1" x14ac:dyDescent="0.5">
      <c r="B16" s="55" t="s">
        <v>461</v>
      </c>
      <c r="D16" s="55" t="s">
        <v>477</v>
      </c>
      <c r="K16" s="150" t="s">
        <v>155</v>
      </c>
      <c r="L16" s="150"/>
      <c r="M16" s="150"/>
      <c r="N16" s="150"/>
      <c r="O16" s="150"/>
      <c r="P16" s="150"/>
      <c r="Q16" s="150"/>
    </row>
    <row r="17" spans="2:17" ht="16.5" customHeight="1" x14ac:dyDescent="0.5">
      <c r="B17" s="55" t="s">
        <v>481</v>
      </c>
      <c r="D17" s="55" t="s">
        <v>501</v>
      </c>
      <c r="K17" s="150" t="s">
        <v>146</v>
      </c>
      <c r="L17" s="150"/>
      <c r="M17" s="150"/>
      <c r="N17" s="150"/>
      <c r="O17" s="150"/>
      <c r="P17" s="150"/>
      <c r="Q17" s="150"/>
    </row>
    <row r="18" spans="2:17" ht="16.5" customHeight="1" x14ac:dyDescent="0.5">
      <c r="B18" s="55" t="s">
        <v>472</v>
      </c>
      <c r="K18" s="150" t="s">
        <v>207</v>
      </c>
      <c r="L18" s="150"/>
      <c r="M18" s="150"/>
      <c r="N18" s="150"/>
      <c r="O18" s="150"/>
      <c r="P18" s="150"/>
      <c r="Q18" s="150"/>
    </row>
    <row r="19" spans="2:17" ht="14.25" customHeight="1" x14ac:dyDescent="0.5">
      <c r="B19" s="55" t="s">
        <v>502</v>
      </c>
      <c r="K19" s="150" t="s">
        <v>230</v>
      </c>
      <c r="L19" s="150"/>
      <c r="M19" s="150"/>
      <c r="N19" s="150"/>
      <c r="O19" s="150"/>
      <c r="P19" s="150"/>
      <c r="Q19" s="150"/>
    </row>
    <row r="20" spans="2:17" ht="15.75" customHeight="1" x14ac:dyDescent="0.5">
      <c r="K20" s="150" t="s">
        <v>212</v>
      </c>
      <c r="L20" s="150"/>
      <c r="M20" s="150"/>
      <c r="N20" s="150"/>
      <c r="O20" s="150"/>
      <c r="P20" s="150"/>
      <c r="Q20" s="150"/>
    </row>
    <row r="21" spans="2:17" ht="15.75" customHeight="1" x14ac:dyDescent="0.5">
      <c r="K21" s="150" t="s">
        <v>258</v>
      </c>
      <c r="L21" s="150"/>
      <c r="M21" s="150"/>
      <c r="N21" s="150"/>
      <c r="O21" s="150"/>
      <c r="P21" s="150"/>
      <c r="Q21" s="150"/>
    </row>
    <row r="22" spans="2:17" ht="15.75" customHeight="1" x14ac:dyDescent="0.5">
      <c r="K22" s="150" t="s">
        <v>265</v>
      </c>
      <c r="L22" s="150"/>
      <c r="M22" s="150"/>
      <c r="N22" s="150"/>
      <c r="O22" s="150"/>
      <c r="P22" s="150"/>
      <c r="Q22" s="150"/>
    </row>
    <row r="23" spans="2:17" ht="15.75" customHeight="1" x14ac:dyDescent="0.5"/>
    <row r="24" spans="2:17" ht="15.75" customHeight="1" x14ac:dyDescent="0.5"/>
    <row r="25" spans="2:17" ht="15.75" customHeight="1" x14ac:dyDescent="0.5"/>
    <row r="26" spans="2:17" ht="15.75" customHeight="1" x14ac:dyDescent="0.5"/>
    <row r="27" spans="2:17" ht="15.75" customHeight="1" x14ac:dyDescent="0.5"/>
    <row r="28" spans="2:17" ht="15.75" customHeight="1" x14ac:dyDescent="0.5"/>
    <row r="29" spans="2:17" ht="15.75" customHeight="1" x14ac:dyDescent="0.5"/>
    <row r="30" spans="2:17" ht="15.75" customHeight="1" x14ac:dyDescent="0.5"/>
    <row r="31" spans="2:17" ht="15.75" customHeight="1" x14ac:dyDescent="0.5"/>
    <row r="32" spans="2:17" ht="15.75" customHeight="1" x14ac:dyDescent="0.5"/>
    <row r="33" ht="15.75" customHeight="1" x14ac:dyDescent="0.5"/>
    <row r="34" ht="15.75" customHeight="1" x14ac:dyDescent="0.5"/>
    <row r="35" ht="15.75" customHeight="1" x14ac:dyDescent="0.5"/>
    <row r="36" ht="15.75" customHeight="1" x14ac:dyDescent="0.5"/>
    <row r="37" ht="15.75" customHeight="1" x14ac:dyDescent="0.5"/>
    <row r="38" ht="15.75" customHeight="1" x14ac:dyDescent="0.5"/>
    <row r="39" ht="15.75" customHeight="1" x14ac:dyDescent="0.5"/>
    <row r="40" ht="15.75" customHeight="1" x14ac:dyDescent="0.5"/>
    <row r="41" ht="15.75" customHeight="1" x14ac:dyDescent="0.5"/>
    <row r="42" ht="15.75" customHeight="1" x14ac:dyDescent="0.5"/>
    <row r="43" ht="15.75" customHeight="1" x14ac:dyDescent="0.5"/>
    <row r="44" ht="15.75" customHeight="1" x14ac:dyDescent="0.5"/>
    <row r="45" ht="15.75" customHeight="1" x14ac:dyDescent="0.5"/>
    <row r="46" ht="15.75" customHeight="1" x14ac:dyDescent="0.5"/>
    <row r="47" ht="15.75" customHeight="1" x14ac:dyDescent="0.5"/>
    <row r="48" ht="15.75" customHeight="1" x14ac:dyDescent="0.5"/>
    <row r="49" ht="15.75" customHeight="1" x14ac:dyDescent="0.5"/>
    <row r="50" ht="15.75" customHeight="1" x14ac:dyDescent="0.5"/>
    <row r="51" ht="15.75" customHeight="1" x14ac:dyDescent="0.5"/>
    <row r="52" ht="15.75" customHeight="1" x14ac:dyDescent="0.5"/>
    <row r="53" ht="15.75" customHeight="1" x14ac:dyDescent="0.5"/>
    <row r="54" ht="15.75" customHeight="1" x14ac:dyDescent="0.5"/>
    <row r="55" ht="15.75" customHeight="1" x14ac:dyDescent="0.5"/>
    <row r="56" ht="15.75" customHeight="1" x14ac:dyDescent="0.5"/>
    <row r="57" ht="15.75" customHeight="1" x14ac:dyDescent="0.5"/>
    <row r="58" ht="15.75" customHeight="1" x14ac:dyDescent="0.5"/>
    <row r="59" ht="15.75" customHeight="1" x14ac:dyDescent="0.5"/>
    <row r="60" ht="15.75" customHeight="1" x14ac:dyDescent="0.5"/>
    <row r="61" ht="15.75" customHeight="1" x14ac:dyDescent="0.5"/>
    <row r="62" ht="15.75" customHeight="1" x14ac:dyDescent="0.5"/>
    <row r="63" ht="15.75" customHeight="1" x14ac:dyDescent="0.5"/>
    <row r="64" ht="15.75" customHeight="1" x14ac:dyDescent="0.5"/>
    <row r="65" ht="15.75" customHeight="1" x14ac:dyDescent="0.5"/>
    <row r="66" ht="15.75" customHeight="1" x14ac:dyDescent="0.5"/>
    <row r="67" ht="15.75" customHeight="1" x14ac:dyDescent="0.5"/>
    <row r="68" ht="15.75" customHeight="1" x14ac:dyDescent="0.5"/>
    <row r="69" ht="15.75" customHeight="1" x14ac:dyDescent="0.5"/>
    <row r="70" ht="15.75" customHeight="1" x14ac:dyDescent="0.5"/>
    <row r="71" ht="15.75" customHeight="1" x14ac:dyDescent="0.5"/>
    <row r="72" ht="15.75" customHeight="1" x14ac:dyDescent="0.5"/>
    <row r="73" ht="15.75" customHeight="1" x14ac:dyDescent="0.5"/>
    <row r="74" ht="15.75" customHeight="1" x14ac:dyDescent="0.5"/>
    <row r="75" ht="15.75" customHeight="1" x14ac:dyDescent="0.5"/>
    <row r="76" ht="15.75" customHeight="1" x14ac:dyDescent="0.5"/>
    <row r="77" ht="15.75" customHeight="1" x14ac:dyDescent="0.5"/>
    <row r="78" ht="15.75" customHeight="1" x14ac:dyDescent="0.5"/>
    <row r="79" ht="15.75" customHeight="1" x14ac:dyDescent="0.5"/>
    <row r="80" ht="15.75" customHeight="1" x14ac:dyDescent="0.5"/>
    <row r="81" ht="15.75" customHeight="1" x14ac:dyDescent="0.5"/>
    <row r="82" ht="15.75" customHeight="1" x14ac:dyDescent="0.5"/>
    <row r="83" ht="15.75" customHeight="1" x14ac:dyDescent="0.5"/>
    <row r="84" ht="15.75" customHeight="1" x14ac:dyDescent="0.5"/>
    <row r="85" ht="15.75" customHeight="1" x14ac:dyDescent="0.5"/>
    <row r="86" ht="15.75" customHeight="1" x14ac:dyDescent="0.5"/>
    <row r="87" ht="15.75" customHeight="1" x14ac:dyDescent="0.5"/>
    <row r="88" ht="15.75" customHeight="1" x14ac:dyDescent="0.5"/>
    <row r="89" ht="15.75" customHeight="1" x14ac:dyDescent="0.5"/>
    <row r="90" ht="15.75" customHeight="1" x14ac:dyDescent="0.5"/>
    <row r="91" ht="15.75" customHeight="1" x14ac:dyDescent="0.5"/>
    <row r="92" ht="15.75" customHeight="1" x14ac:dyDescent="0.5"/>
    <row r="93" ht="15.75" customHeight="1" x14ac:dyDescent="0.5"/>
    <row r="94" ht="15.75" customHeight="1" x14ac:dyDescent="0.5"/>
    <row r="95" ht="15.75" customHeight="1" x14ac:dyDescent="0.5"/>
    <row r="96" ht="15.75" customHeight="1" x14ac:dyDescent="0.5"/>
    <row r="97" ht="15.75" customHeight="1" x14ac:dyDescent="0.5"/>
    <row r="98" ht="15.75" customHeight="1" x14ac:dyDescent="0.5"/>
    <row r="99" ht="15.75" customHeight="1" x14ac:dyDescent="0.5"/>
    <row r="100" ht="15.75" customHeight="1" x14ac:dyDescent="0.5"/>
    <row r="101" ht="15.75" customHeight="1" x14ac:dyDescent="0.5"/>
    <row r="102" ht="15.75" customHeight="1" x14ac:dyDescent="0.5"/>
    <row r="103" ht="15.75" customHeight="1" x14ac:dyDescent="0.5"/>
    <row r="104" ht="15.75" customHeight="1" x14ac:dyDescent="0.5"/>
    <row r="105" ht="15.75" customHeight="1" x14ac:dyDescent="0.5"/>
    <row r="106" ht="15.75" customHeight="1" x14ac:dyDescent="0.5"/>
    <row r="107" ht="15.75" customHeight="1" x14ac:dyDescent="0.5"/>
    <row r="108" ht="15.75" customHeight="1" x14ac:dyDescent="0.5"/>
    <row r="109" ht="15.75" customHeight="1" x14ac:dyDescent="0.5"/>
    <row r="110" ht="15.75" customHeight="1" x14ac:dyDescent="0.5"/>
    <row r="111" ht="15.75" customHeight="1" x14ac:dyDescent="0.5"/>
    <row r="112" ht="15.75" customHeight="1" x14ac:dyDescent="0.5"/>
    <row r="113" ht="15.75" customHeight="1" x14ac:dyDescent="0.5"/>
    <row r="114" ht="15.75" customHeight="1" x14ac:dyDescent="0.5"/>
    <row r="115" ht="15.75" customHeight="1" x14ac:dyDescent="0.5"/>
    <row r="116" ht="15.75" customHeight="1" x14ac:dyDescent="0.5"/>
    <row r="117" ht="15.75" customHeight="1" x14ac:dyDescent="0.5"/>
    <row r="118" ht="15.75" customHeight="1" x14ac:dyDescent="0.5"/>
    <row r="119" ht="15.75" customHeight="1" x14ac:dyDescent="0.5"/>
    <row r="120" ht="15.75" customHeight="1" x14ac:dyDescent="0.5"/>
    <row r="121" ht="15.75" customHeight="1" x14ac:dyDescent="0.5"/>
    <row r="122" ht="15.75" customHeight="1" x14ac:dyDescent="0.5"/>
    <row r="123" ht="15.75" customHeight="1" x14ac:dyDescent="0.5"/>
    <row r="124" ht="15.75" customHeight="1" x14ac:dyDescent="0.5"/>
    <row r="125" ht="15.75" customHeight="1" x14ac:dyDescent="0.5"/>
    <row r="126" ht="15.75" customHeight="1" x14ac:dyDescent="0.5"/>
    <row r="127" ht="15.75" customHeight="1" x14ac:dyDescent="0.5"/>
    <row r="128"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ht="15.75" customHeight="1" x14ac:dyDescent="0.5"/>
    <row r="226" ht="15.75" customHeight="1" x14ac:dyDescent="0.5"/>
    <row r="227" ht="15.75" customHeight="1" x14ac:dyDescent="0.5"/>
    <row r="228" ht="15.75" customHeight="1" x14ac:dyDescent="0.5"/>
    <row r="229" ht="15.75" customHeight="1" x14ac:dyDescent="0.5"/>
    <row r="230" ht="15.75" customHeight="1" x14ac:dyDescent="0.5"/>
    <row r="231" ht="15.75" customHeight="1" x14ac:dyDescent="0.5"/>
    <row r="232" ht="15.75" customHeight="1" x14ac:dyDescent="0.5"/>
    <row r="233" ht="15.75" customHeight="1" x14ac:dyDescent="0.5"/>
    <row r="234" ht="15.75" customHeight="1" x14ac:dyDescent="0.5"/>
    <row r="235" ht="15.75" customHeight="1" x14ac:dyDescent="0.5"/>
    <row r="236" ht="15.75" customHeight="1" x14ac:dyDescent="0.5"/>
    <row r="237" ht="15.75" customHeight="1" x14ac:dyDescent="0.5"/>
    <row r="238" ht="15.75" customHeight="1" x14ac:dyDescent="0.5"/>
    <row r="239" ht="15.75" customHeight="1" x14ac:dyDescent="0.5"/>
    <row r="240" ht="15.75" customHeight="1" x14ac:dyDescent="0.5"/>
    <row r="241" ht="15.75" customHeight="1" x14ac:dyDescent="0.5"/>
    <row r="242" ht="15.75" customHeight="1" x14ac:dyDescent="0.5"/>
    <row r="243" ht="15.75" customHeight="1" x14ac:dyDescent="0.5"/>
    <row r="244" ht="15.75" customHeight="1" x14ac:dyDescent="0.5"/>
    <row r="245" ht="15.75" customHeight="1" x14ac:dyDescent="0.5"/>
    <row r="246" ht="15.75" customHeight="1" x14ac:dyDescent="0.5"/>
    <row r="247" ht="15.75" customHeight="1" x14ac:dyDescent="0.5"/>
    <row r="248" ht="15.75" customHeight="1" x14ac:dyDescent="0.5"/>
    <row r="249" ht="15.75" customHeight="1" x14ac:dyDescent="0.5"/>
    <row r="250" ht="15.75" customHeight="1" x14ac:dyDescent="0.5"/>
    <row r="251" ht="15.75" customHeight="1" x14ac:dyDescent="0.5"/>
    <row r="252" ht="15.75" customHeight="1" x14ac:dyDescent="0.5"/>
    <row r="253" ht="15.75" customHeight="1" x14ac:dyDescent="0.5"/>
    <row r="254" ht="15.75" customHeight="1" x14ac:dyDescent="0.5"/>
    <row r="255" ht="15.75" customHeight="1" x14ac:dyDescent="0.5"/>
    <row r="256" ht="15.75" customHeight="1" x14ac:dyDescent="0.5"/>
    <row r="257" ht="15.75" customHeight="1" x14ac:dyDescent="0.5"/>
    <row r="258" ht="15.75" customHeight="1" x14ac:dyDescent="0.5"/>
    <row r="259" ht="15.75" customHeight="1" x14ac:dyDescent="0.5"/>
    <row r="260" ht="15.75" customHeight="1" x14ac:dyDescent="0.5"/>
    <row r="261" ht="15.75" customHeight="1" x14ac:dyDescent="0.5"/>
    <row r="262" ht="15.75" customHeight="1" x14ac:dyDescent="0.5"/>
    <row r="263" ht="15.75" customHeight="1" x14ac:dyDescent="0.5"/>
    <row r="264" ht="15.75" customHeight="1" x14ac:dyDescent="0.5"/>
    <row r="265" ht="15.75" customHeight="1" x14ac:dyDescent="0.5"/>
    <row r="266" ht="15.75" customHeight="1" x14ac:dyDescent="0.5"/>
    <row r="267" ht="15.75" customHeight="1" x14ac:dyDescent="0.5"/>
    <row r="268" ht="15.75" customHeight="1" x14ac:dyDescent="0.5"/>
    <row r="269" ht="15.75" customHeight="1" x14ac:dyDescent="0.5"/>
    <row r="270" ht="15.75" customHeight="1" x14ac:dyDescent="0.5"/>
    <row r="271" ht="15.75" customHeight="1" x14ac:dyDescent="0.5"/>
    <row r="272" ht="15.75" customHeight="1" x14ac:dyDescent="0.5"/>
    <row r="273" ht="15.75" customHeight="1" x14ac:dyDescent="0.5"/>
    <row r="274" ht="15.75" customHeight="1" x14ac:dyDescent="0.5"/>
    <row r="275" ht="15.75" customHeight="1" x14ac:dyDescent="0.5"/>
    <row r="276" ht="15.75" customHeight="1" x14ac:dyDescent="0.5"/>
    <row r="277" ht="15.75" customHeight="1" x14ac:dyDescent="0.5"/>
    <row r="278" ht="15.75" customHeight="1" x14ac:dyDescent="0.5"/>
    <row r="279" ht="15.75" customHeight="1" x14ac:dyDescent="0.5"/>
    <row r="280" ht="15.75" customHeight="1" x14ac:dyDescent="0.5"/>
    <row r="281" ht="15.75" customHeight="1" x14ac:dyDescent="0.5"/>
    <row r="282" ht="15.75" customHeight="1" x14ac:dyDescent="0.5"/>
    <row r="283" ht="15.75" customHeight="1" x14ac:dyDescent="0.5"/>
    <row r="284" ht="15.75" customHeight="1" x14ac:dyDescent="0.5"/>
    <row r="285" ht="15.75" customHeight="1" x14ac:dyDescent="0.5"/>
    <row r="286" ht="15.75" customHeight="1" x14ac:dyDescent="0.5"/>
    <row r="287" ht="15.75" customHeight="1" x14ac:dyDescent="0.5"/>
    <row r="288" ht="15.75" customHeight="1" x14ac:dyDescent="0.5"/>
    <row r="289" ht="15.75" customHeight="1" x14ac:dyDescent="0.5"/>
    <row r="290" ht="15.75" customHeight="1" x14ac:dyDescent="0.5"/>
    <row r="291" ht="15.75" customHeight="1" x14ac:dyDescent="0.5"/>
    <row r="292" ht="15.75" customHeight="1" x14ac:dyDescent="0.5"/>
    <row r="293" ht="15.75" customHeight="1" x14ac:dyDescent="0.5"/>
    <row r="294" ht="15.75" customHeight="1" x14ac:dyDescent="0.5"/>
    <row r="295" ht="15.75" customHeight="1" x14ac:dyDescent="0.5"/>
    <row r="296" ht="15.75" customHeight="1" x14ac:dyDescent="0.5"/>
    <row r="297" ht="15.75" customHeight="1" x14ac:dyDescent="0.5"/>
    <row r="298" ht="15.75" customHeight="1" x14ac:dyDescent="0.5"/>
    <row r="299" ht="15.75" customHeight="1" x14ac:dyDescent="0.5"/>
    <row r="300" ht="15.75" customHeight="1" x14ac:dyDescent="0.5"/>
    <row r="301" ht="15.75" customHeight="1" x14ac:dyDescent="0.5"/>
    <row r="302" ht="15.75" customHeight="1" x14ac:dyDescent="0.5"/>
    <row r="303" ht="15.75" customHeight="1" x14ac:dyDescent="0.5"/>
    <row r="304" ht="15.75" customHeight="1" x14ac:dyDescent="0.5"/>
    <row r="305" ht="15.75" customHeight="1" x14ac:dyDescent="0.5"/>
    <row r="306" ht="15.75" customHeight="1" x14ac:dyDescent="0.5"/>
    <row r="307" ht="15.75" customHeight="1" x14ac:dyDescent="0.5"/>
    <row r="308" ht="15.75" customHeight="1" x14ac:dyDescent="0.5"/>
    <row r="309" ht="15.75" customHeight="1" x14ac:dyDescent="0.5"/>
    <row r="310" ht="15.75" customHeight="1" x14ac:dyDescent="0.5"/>
    <row r="311" ht="15.75" customHeight="1" x14ac:dyDescent="0.5"/>
    <row r="312" ht="15.75" customHeight="1" x14ac:dyDescent="0.5"/>
    <row r="313" ht="15.75" customHeight="1" x14ac:dyDescent="0.5"/>
    <row r="314" ht="15.75" customHeight="1" x14ac:dyDescent="0.5"/>
    <row r="315" ht="15.75" customHeight="1" x14ac:dyDescent="0.5"/>
    <row r="316" ht="15.75" customHeight="1" x14ac:dyDescent="0.5"/>
    <row r="317" ht="15.75" customHeight="1" x14ac:dyDescent="0.5"/>
    <row r="318" ht="15.75" customHeight="1" x14ac:dyDescent="0.5"/>
    <row r="319" ht="15.75" customHeight="1" x14ac:dyDescent="0.5"/>
    <row r="320" ht="15.75" customHeight="1" x14ac:dyDescent="0.5"/>
    <row r="321" ht="15.75" customHeight="1" x14ac:dyDescent="0.5"/>
    <row r="322" ht="15.75" customHeight="1" x14ac:dyDescent="0.5"/>
    <row r="323" ht="15.75" customHeight="1" x14ac:dyDescent="0.5"/>
    <row r="324" ht="15.75" customHeight="1" x14ac:dyDescent="0.5"/>
    <row r="325" ht="15.75" customHeight="1" x14ac:dyDescent="0.5"/>
    <row r="326" ht="15.75" customHeight="1" x14ac:dyDescent="0.5"/>
    <row r="327" ht="15.75" customHeight="1" x14ac:dyDescent="0.5"/>
    <row r="328" ht="15.75" customHeight="1" x14ac:dyDescent="0.5"/>
    <row r="329" ht="15.75" customHeight="1" x14ac:dyDescent="0.5"/>
    <row r="330" ht="15.75" customHeight="1" x14ac:dyDescent="0.5"/>
    <row r="331" ht="15.75" customHeight="1" x14ac:dyDescent="0.5"/>
    <row r="332" ht="15.75" customHeight="1" x14ac:dyDescent="0.5"/>
    <row r="333" ht="15.75" customHeight="1" x14ac:dyDescent="0.5"/>
    <row r="334" ht="15.75" customHeight="1" x14ac:dyDescent="0.5"/>
    <row r="335" ht="15.75" customHeight="1" x14ac:dyDescent="0.5"/>
    <row r="336" ht="15.75" customHeight="1" x14ac:dyDescent="0.5"/>
    <row r="337" ht="15.75" customHeight="1" x14ac:dyDescent="0.5"/>
    <row r="338" ht="15.75" customHeight="1" x14ac:dyDescent="0.5"/>
    <row r="339" ht="15.75" customHeight="1" x14ac:dyDescent="0.5"/>
    <row r="340" ht="15.75" customHeight="1" x14ac:dyDescent="0.5"/>
    <row r="341" ht="15.75" customHeight="1" x14ac:dyDescent="0.5"/>
    <row r="342" ht="15.75" customHeight="1" x14ac:dyDescent="0.5"/>
    <row r="343" ht="15.75" customHeight="1" x14ac:dyDescent="0.5"/>
    <row r="344" ht="15.75" customHeight="1" x14ac:dyDescent="0.5"/>
    <row r="345" ht="15.75" customHeight="1" x14ac:dyDescent="0.5"/>
    <row r="346" ht="15.75" customHeight="1" x14ac:dyDescent="0.5"/>
    <row r="347" ht="15.75" customHeight="1" x14ac:dyDescent="0.5"/>
    <row r="348" ht="15.75" customHeight="1" x14ac:dyDescent="0.5"/>
    <row r="349" ht="15.75" customHeight="1" x14ac:dyDescent="0.5"/>
    <row r="350" ht="15.75" customHeight="1" x14ac:dyDescent="0.5"/>
    <row r="351" ht="15.75" customHeight="1" x14ac:dyDescent="0.5"/>
    <row r="352" ht="15.75" customHeight="1" x14ac:dyDescent="0.5"/>
    <row r="353" ht="15.75" customHeight="1" x14ac:dyDescent="0.5"/>
    <row r="354" ht="15.75" customHeight="1" x14ac:dyDescent="0.5"/>
    <row r="355" ht="15.75" customHeight="1" x14ac:dyDescent="0.5"/>
    <row r="356" ht="15.75" customHeight="1" x14ac:dyDescent="0.5"/>
    <row r="357" ht="15.75" customHeight="1" x14ac:dyDescent="0.5"/>
    <row r="358" ht="15.75" customHeight="1" x14ac:dyDescent="0.5"/>
    <row r="359" ht="15.75" customHeight="1" x14ac:dyDescent="0.5"/>
    <row r="360" ht="15.75" customHeight="1" x14ac:dyDescent="0.5"/>
    <row r="361" ht="15.75" customHeight="1" x14ac:dyDescent="0.5"/>
    <row r="362" ht="15.75" customHeight="1" x14ac:dyDescent="0.5"/>
    <row r="363" ht="15.75" customHeight="1" x14ac:dyDescent="0.5"/>
    <row r="364" ht="15.75" customHeight="1" x14ac:dyDescent="0.5"/>
    <row r="365" ht="15.75" customHeight="1" x14ac:dyDescent="0.5"/>
    <row r="366" ht="15.75" customHeight="1" x14ac:dyDescent="0.5"/>
    <row r="367" ht="15.75" customHeight="1" x14ac:dyDescent="0.5"/>
    <row r="368" ht="15.75" customHeight="1" x14ac:dyDescent="0.5"/>
    <row r="369" ht="15.75" customHeight="1" x14ac:dyDescent="0.5"/>
    <row r="370" ht="15.75" customHeight="1" x14ac:dyDescent="0.5"/>
    <row r="371" ht="15.75" customHeight="1" x14ac:dyDescent="0.5"/>
    <row r="372" ht="15.75" customHeight="1" x14ac:dyDescent="0.5"/>
    <row r="373" ht="15.75" customHeight="1" x14ac:dyDescent="0.5"/>
    <row r="374" ht="15.75" customHeight="1" x14ac:dyDescent="0.5"/>
    <row r="375" ht="15.75" customHeight="1" x14ac:dyDescent="0.5"/>
    <row r="376" ht="15.75" customHeight="1" x14ac:dyDescent="0.5"/>
    <row r="377" ht="15.75" customHeight="1" x14ac:dyDescent="0.5"/>
    <row r="378" ht="15.75" customHeight="1" x14ac:dyDescent="0.5"/>
    <row r="379" ht="15.75" customHeight="1" x14ac:dyDescent="0.5"/>
    <row r="380" ht="15.75" customHeight="1" x14ac:dyDescent="0.5"/>
    <row r="381" ht="15.75" customHeight="1" x14ac:dyDescent="0.5"/>
    <row r="382" ht="15.75" customHeight="1" x14ac:dyDescent="0.5"/>
    <row r="383" ht="15.75" customHeight="1" x14ac:dyDescent="0.5"/>
    <row r="384" ht="15.75" customHeight="1" x14ac:dyDescent="0.5"/>
    <row r="385" ht="15.75" customHeight="1" x14ac:dyDescent="0.5"/>
    <row r="386" ht="15.75" customHeight="1" x14ac:dyDescent="0.5"/>
    <row r="387" ht="15.75" customHeight="1" x14ac:dyDescent="0.5"/>
    <row r="388" ht="15.75" customHeight="1" x14ac:dyDescent="0.5"/>
    <row r="389" ht="15.75" customHeight="1" x14ac:dyDescent="0.5"/>
    <row r="390" ht="15.75" customHeight="1" x14ac:dyDescent="0.5"/>
    <row r="391" ht="15.75" customHeight="1" x14ac:dyDescent="0.5"/>
    <row r="392" ht="15.75" customHeight="1" x14ac:dyDescent="0.5"/>
    <row r="393" ht="15.75" customHeight="1" x14ac:dyDescent="0.5"/>
    <row r="394" ht="15.75" customHeight="1" x14ac:dyDescent="0.5"/>
    <row r="395" ht="15.75" customHeight="1" x14ac:dyDescent="0.5"/>
    <row r="396" ht="15.75" customHeight="1" x14ac:dyDescent="0.5"/>
    <row r="397" ht="15.75" customHeight="1" x14ac:dyDescent="0.5"/>
    <row r="398" ht="15.75" customHeight="1" x14ac:dyDescent="0.5"/>
    <row r="399" ht="15.75" customHeight="1" x14ac:dyDescent="0.5"/>
    <row r="400" ht="15.75" customHeight="1" x14ac:dyDescent="0.5"/>
    <row r="401" ht="15.75" customHeight="1" x14ac:dyDescent="0.5"/>
    <row r="402" ht="15.75" customHeight="1" x14ac:dyDescent="0.5"/>
    <row r="403" ht="15.75" customHeight="1" x14ac:dyDescent="0.5"/>
    <row r="404" ht="15.75" customHeight="1" x14ac:dyDescent="0.5"/>
    <row r="405" ht="15.75" customHeight="1" x14ac:dyDescent="0.5"/>
    <row r="406" ht="15.75" customHeight="1" x14ac:dyDescent="0.5"/>
    <row r="407" ht="15.75" customHeight="1" x14ac:dyDescent="0.5"/>
    <row r="408" ht="15.75" customHeight="1" x14ac:dyDescent="0.5"/>
    <row r="409" ht="15.75" customHeight="1" x14ac:dyDescent="0.5"/>
    <row r="410" ht="15.75" customHeight="1" x14ac:dyDescent="0.5"/>
    <row r="411" ht="15.75" customHeight="1" x14ac:dyDescent="0.5"/>
    <row r="412" ht="15.75" customHeight="1" x14ac:dyDescent="0.5"/>
    <row r="413" ht="15.75" customHeight="1" x14ac:dyDescent="0.5"/>
    <row r="414" ht="15.75" customHeight="1" x14ac:dyDescent="0.5"/>
    <row r="415" ht="15.75" customHeight="1" x14ac:dyDescent="0.5"/>
    <row r="416" ht="15.75" customHeight="1" x14ac:dyDescent="0.5"/>
    <row r="417" ht="15.75" customHeight="1" x14ac:dyDescent="0.5"/>
    <row r="418" ht="15.75" customHeight="1" x14ac:dyDescent="0.5"/>
    <row r="419" ht="15.75" customHeight="1" x14ac:dyDescent="0.5"/>
    <row r="420" ht="15.75" customHeight="1" x14ac:dyDescent="0.5"/>
    <row r="421" ht="15.75" customHeight="1" x14ac:dyDescent="0.5"/>
    <row r="422" ht="15.75" customHeight="1" x14ac:dyDescent="0.5"/>
    <row r="423" ht="15.75" customHeight="1" x14ac:dyDescent="0.5"/>
    <row r="424" ht="15.75" customHeight="1" x14ac:dyDescent="0.5"/>
    <row r="425" ht="15.75" customHeight="1" x14ac:dyDescent="0.5"/>
    <row r="426" ht="15.75" customHeight="1" x14ac:dyDescent="0.5"/>
    <row r="427" ht="15.75" customHeight="1" x14ac:dyDescent="0.5"/>
    <row r="428" ht="15.75" customHeight="1" x14ac:dyDescent="0.5"/>
    <row r="429" ht="15.75" customHeight="1" x14ac:dyDescent="0.5"/>
    <row r="430" ht="15.75" customHeight="1" x14ac:dyDescent="0.5"/>
    <row r="431" ht="15.75" customHeight="1" x14ac:dyDescent="0.5"/>
    <row r="432" ht="15.75" customHeight="1" x14ac:dyDescent="0.5"/>
    <row r="433" ht="15.75" customHeight="1" x14ac:dyDescent="0.5"/>
    <row r="434" ht="15.75" customHeight="1" x14ac:dyDescent="0.5"/>
    <row r="435" ht="15.75" customHeight="1" x14ac:dyDescent="0.5"/>
    <row r="436" ht="15.75" customHeight="1" x14ac:dyDescent="0.5"/>
    <row r="437" ht="15.75" customHeight="1" x14ac:dyDescent="0.5"/>
    <row r="438" ht="15.75" customHeight="1" x14ac:dyDescent="0.5"/>
    <row r="439" ht="15.75" customHeight="1" x14ac:dyDescent="0.5"/>
    <row r="440" ht="15.75" customHeight="1" x14ac:dyDescent="0.5"/>
    <row r="441" ht="15.75" customHeight="1" x14ac:dyDescent="0.5"/>
    <row r="442" ht="15.75" customHeight="1" x14ac:dyDescent="0.5"/>
    <row r="443" ht="15.75" customHeight="1" x14ac:dyDescent="0.5"/>
    <row r="444" ht="15.75" customHeight="1" x14ac:dyDescent="0.5"/>
    <row r="445" ht="15.75" customHeight="1" x14ac:dyDescent="0.5"/>
    <row r="446" ht="15.75" customHeight="1" x14ac:dyDescent="0.5"/>
    <row r="447" ht="15.75" customHeight="1" x14ac:dyDescent="0.5"/>
    <row r="448" ht="15.75" customHeight="1" x14ac:dyDescent="0.5"/>
    <row r="449" ht="15.75" customHeight="1" x14ac:dyDescent="0.5"/>
    <row r="450" ht="15.75" customHeight="1" x14ac:dyDescent="0.5"/>
    <row r="451" ht="15.75" customHeight="1" x14ac:dyDescent="0.5"/>
    <row r="452" ht="15.75" customHeight="1" x14ac:dyDescent="0.5"/>
    <row r="453" ht="15.75" customHeight="1" x14ac:dyDescent="0.5"/>
    <row r="454" ht="15.75" customHeight="1" x14ac:dyDescent="0.5"/>
    <row r="455" ht="15.75" customHeight="1" x14ac:dyDescent="0.5"/>
    <row r="456" ht="15.75" customHeight="1" x14ac:dyDescent="0.5"/>
    <row r="457" ht="15.75" customHeight="1" x14ac:dyDescent="0.5"/>
    <row r="458" ht="15.75" customHeight="1" x14ac:dyDescent="0.5"/>
    <row r="459" ht="15.75" customHeight="1" x14ac:dyDescent="0.5"/>
    <row r="460" ht="15.75" customHeight="1" x14ac:dyDescent="0.5"/>
    <row r="461" ht="15.75" customHeight="1" x14ac:dyDescent="0.5"/>
    <row r="462" ht="15.75" customHeight="1" x14ac:dyDescent="0.5"/>
    <row r="463" ht="15.75" customHeight="1" x14ac:dyDescent="0.5"/>
    <row r="464" ht="15.75" customHeight="1" x14ac:dyDescent="0.5"/>
    <row r="465" ht="15.75" customHeight="1" x14ac:dyDescent="0.5"/>
    <row r="466" ht="15.75" customHeight="1" x14ac:dyDescent="0.5"/>
    <row r="467" ht="15.75" customHeight="1" x14ac:dyDescent="0.5"/>
    <row r="468" ht="15.75" customHeight="1" x14ac:dyDescent="0.5"/>
    <row r="469" ht="15.75" customHeight="1" x14ac:dyDescent="0.5"/>
    <row r="470" ht="15.75" customHeight="1" x14ac:dyDescent="0.5"/>
    <row r="471" ht="15.75" customHeight="1" x14ac:dyDescent="0.5"/>
    <row r="472" ht="15.75" customHeight="1" x14ac:dyDescent="0.5"/>
    <row r="473" ht="15.75" customHeight="1" x14ac:dyDescent="0.5"/>
    <row r="474" ht="15.75" customHeight="1" x14ac:dyDescent="0.5"/>
    <row r="475" ht="15.75" customHeight="1" x14ac:dyDescent="0.5"/>
    <row r="476" ht="15.75" customHeight="1" x14ac:dyDescent="0.5"/>
    <row r="477" ht="15.75" customHeight="1" x14ac:dyDescent="0.5"/>
    <row r="478" ht="15.75" customHeight="1" x14ac:dyDescent="0.5"/>
    <row r="479" ht="15.75" customHeight="1" x14ac:dyDescent="0.5"/>
    <row r="480" ht="15.75" customHeight="1" x14ac:dyDescent="0.5"/>
    <row r="481" ht="15.75" customHeight="1" x14ac:dyDescent="0.5"/>
    <row r="482" ht="15.75" customHeight="1" x14ac:dyDescent="0.5"/>
    <row r="483" ht="15.75" customHeight="1" x14ac:dyDescent="0.5"/>
    <row r="484" ht="15.75" customHeight="1" x14ac:dyDescent="0.5"/>
    <row r="485" ht="15.75" customHeight="1" x14ac:dyDescent="0.5"/>
    <row r="486" ht="15.75" customHeight="1" x14ac:dyDescent="0.5"/>
    <row r="487" ht="15.75" customHeight="1" x14ac:dyDescent="0.5"/>
    <row r="488" ht="15.75" customHeight="1" x14ac:dyDescent="0.5"/>
    <row r="489" ht="15.75" customHeight="1" x14ac:dyDescent="0.5"/>
    <row r="490" ht="15.75" customHeight="1" x14ac:dyDescent="0.5"/>
    <row r="491" ht="15.75" customHeight="1" x14ac:dyDescent="0.5"/>
    <row r="492" ht="15.75" customHeight="1" x14ac:dyDescent="0.5"/>
    <row r="493" ht="15.75" customHeight="1" x14ac:dyDescent="0.5"/>
    <row r="494" ht="15.75" customHeight="1" x14ac:dyDescent="0.5"/>
    <row r="495" ht="15.75" customHeight="1" x14ac:dyDescent="0.5"/>
    <row r="496" ht="15.75" customHeight="1" x14ac:dyDescent="0.5"/>
    <row r="497" ht="15.75" customHeight="1" x14ac:dyDescent="0.5"/>
    <row r="498" ht="15.75" customHeight="1" x14ac:dyDescent="0.5"/>
    <row r="499" ht="15.75" customHeight="1" x14ac:dyDescent="0.5"/>
    <row r="500" ht="15.75" customHeight="1" x14ac:dyDescent="0.5"/>
    <row r="501" ht="15.75" customHeight="1" x14ac:dyDescent="0.5"/>
    <row r="502" ht="15.75" customHeight="1" x14ac:dyDescent="0.5"/>
    <row r="503" ht="15.75" customHeight="1" x14ac:dyDescent="0.5"/>
    <row r="504" ht="15.75" customHeight="1" x14ac:dyDescent="0.5"/>
    <row r="505" ht="15.75" customHeight="1" x14ac:dyDescent="0.5"/>
    <row r="506" ht="15.75" customHeight="1" x14ac:dyDescent="0.5"/>
    <row r="507" ht="15.75" customHeight="1" x14ac:dyDescent="0.5"/>
    <row r="508" ht="15.75" customHeight="1" x14ac:dyDescent="0.5"/>
    <row r="509" ht="15.75" customHeight="1" x14ac:dyDescent="0.5"/>
    <row r="510" ht="15.75" customHeight="1" x14ac:dyDescent="0.5"/>
    <row r="511" ht="15.75" customHeight="1" x14ac:dyDescent="0.5"/>
    <row r="512" ht="15.75" customHeight="1" x14ac:dyDescent="0.5"/>
    <row r="513" ht="15.75" customHeight="1" x14ac:dyDescent="0.5"/>
    <row r="514" ht="15.75" customHeight="1" x14ac:dyDescent="0.5"/>
    <row r="515" ht="15.75" customHeight="1" x14ac:dyDescent="0.5"/>
    <row r="516" ht="15.75" customHeight="1" x14ac:dyDescent="0.5"/>
    <row r="517" ht="15.75" customHeight="1" x14ac:dyDescent="0.5"/>
    <row r="518" ht="15.75" customHeight="1" x14ac:dyDescent="0.5"/>
    <row r="519" ht="15.75" customHeight="1" x14ac:dyDescent="0.5"/>
    <row r="520" ht="15.75" customHeight="1" x14ac:dyDescent="0.5"/>
    <row r="521" ht="15.75" customHeight="1" x14ac:dyDescent="0.5"/>
    <row r="522" ht="15.75" customHeight="1" x14ac:dyDescent="0.5"/>
    <row r="523" ht="15.75" customHeight="1" x14ac:dyDescent="0.5"/>
    <row r="524" ht="15.75" customHeight="1" x14ac:dyDescent="0.5"/>
    <row r="525" ht="15.75" customHeight="1" x14ac:dyDescent="0.5"/>
    <row r="526" ht="15.75" customHeight="1" x14ac:dyDescent="0.5"/>
    <row r="527" ht="15.75" customHeight="1" x14ac:dyDescent="0.5"/>
    <row r="528" ht="15.75" customHeight="1" x14ac:dyDescent="0.5"/>
    <row r="529" ht="15.75" customHeight="1" x14ac:dyDescent="0.5"/>
    <row r="530" ht="15.75" customHeight="1" x14ac:dyDescent="0.5"/>
    <row r="531" ht="15.75" customHeight="1" x14ac:dyDescent="0.5"/>
    <row r="532" ht="15.75" customHeight="1" x14ac:dyDescent="0.5"/>
    <row r="533" ht="15.75" customHeight="1" x14ac:dyDescent="0.5"/>
    <row r="534" ht="15.75" customHeight="1" x14ac:dyDescent="0.5"/>
    <row r="535" ht="15.75" customHeight="1" x14ac:dyDescent="0.5"/>
    <row r="536" ht="15.75" customHeight="1" x14ac:dyDescent="0.5"/>
    <row r="537" ht="15.75" customHeight="1" x14ac:dyDescent="0.5"/>
    <row r="538" ht="15.75" customHeight="1" x14ac:dyDescent="0.5"/>
    <row r="539" ht="15.75" customHeight="1" x14ac:dyDescent="0.5"/>
    <row r="540" ht="15.75" customHeight="1" x14ac:dyDescent="0.5"/>
    <row r="541" ht="15.75" customHeight="1" x14ac:dyDescent="0.5"/>
    <row r="542" ht="15.75" customHeight="1" x14ac:dyDescent="0.5"/>
    <row r="543" ht="15.75" customHeight="1" x14ac:dyDescent="0.5"/>
    <row r="544" ht="15.75" customHeight="1" x14ac:dyDescent="0.5"/>
    <row r="545" ht="15.75" customHeight="1" x14ac:dyDescent="0.5"/>
    <row r="546" ht="15.75" customHeight="1" x14ac:dyDescent="0.5"/>
    <row r="547" ht="15.75" customHeight="1" x14ac:dyDescent="0.5"/>
    <row r="548" ht="15.75" customHeight="1" x14ac:dyDescent="0.5"/>
    <row r="549" ht="15.75" customHeight="1" x14ac:dyDescent="0.5"/>
    <row r="550" ht="15.75" customHeight="1" x14ac:dyDescent="0.5"/>
    <row r="551" ht="15.75" customHeight="1" x14ac:dyDescent="0.5"/>
    <row r="552" ht="15.75" customHeight="1" x14ac:dyDescent="0.5"/>
    <row r="553" ht="15.75" customHeight="1" x14ac:dyDescent="0.5"/>
    <row r="554" ht="15.75" customHeight="1" x14ac:dyDescent="0.5"/>
    <row r="555" ht="15.75" customHeight="1" x14ac:dyDescent="0.5"/>
    <row r="556" ht="15.75" customHeight="1" x14ac:dyDescent="0.5"/>
    <row r="557" ht="15.75" customHeight="1" x14ac:dyDescent="0.5"/>
    <row r="558" ht="15.75" customHeight="1" x14ac:dyDescent="0.5"/>
    <row r="559" ht="15.75" customHeight="1" x14ac:dyDescent="0.5"/>
    <row r="560" ht="15.75" customHeight="1" x14ac:dyDescent="0.5"/>
    <row r="561" ht="15.75" customHeight="1" x14ac:dyDescent="0.5"/>
    <row r="562" ht="15.75" customHeight="1" x14ac:dyDescent="0.5"/>
    <row r="563" ht="15.75" customHeight="1" x14ac:dyDescent="0.5"/>
    <row r="564" ht="15.75" customHeight="1" x14ac:dyDescent="0.5"/>
    <row r="565" ht="15.75" customHeight="1" x14ac:dyDescent="0.5"/>
    <row r="566" ht="15.75" customHeight="1" x14ac:dyDescent="0.5"/>
    <row r="567" ht="15.75" customHeight="1" x14ac:dyDescent="0.5"/>
    <row r="568" ht="15.75" customHeight="1" x14ac:dyDescent="0.5"/>
    <row r="569" ht="15.75" customHeight="1" x14ac:dyDescent="0.5"/>
    <row r="570" ht="15.75" customHeight="1" x14ac:dyDescent="0.5"/>
    <row r="571" ht="15.75" customHeight="1" x14ac:dyDescent="0.5"/>
    <row r="572" ht="15.75" customHeight="1" x14ac:dyDescent="0.5"/>
    <row r="573" ht="15.75" customHeight="1" x14ac:dyDescent="0.5"/>
    <row r="574" ht="15.75" customHeight="1" x14ac:dyDescent="0.5"/>
    <row r="575" ht="15.75" customHeight="1" x14ac:dyDescent="0.5"/>
    <row r="576" ht="15.75" customHeight="1" x14ac:dyDescent="0.5"/>
    <row r="577" ht="15.75" customHeight="1" x14ac:dyDescent="0.5"/>
    <row r="578" ht="15.75" customHeight="1" x14ac:dyDescent="0.5"/>
    <row r="579" ht="15.75" customHeight="1" x14ac:dyDescent="0.5"/>
    <row r="580" ht="15.75" customHeight="1" x14ac:dyDescent="0.5"/>
    <row r="581" ht="15.75" customHeight="1" x14ac:dyDescent="0.5"/>
    <row r="582" ht="15.75" customHeight="1" x14ac:dyDescent="0.5"/>
    <row r="583" ht="15.75" customHeight="1" x14ac:dyDescent="0.5"/>
    <row r="584" ht="15.75" customHeight="1" x14ac:dyDescent="0.5"/>
    <row r="585" ht="15.75" customHeight="1" x14ac:dyDescent="0.5"/>
    <row r="586" ht="15.75" customHeight="1" x14ac:dyDescent="0.5"/>
    <row r="587" ht="15.75" customHeight="1" x14ac:dyDescent="0.5"/>
    <row r="588" ht="15.75" customHeight="1" x14ac:dyDescent="0.5"/>
    <row r="589" ht="15.75" customHeight="1" x14ac:dyDescent="0.5"/>
    <row r="590" ht="15.75" customHeight="1" x14ac:dyDescent="0.5"/>
    <row r="591" ht="15.75" customHeight="1" x14ac:dyDescent="0.5"/>
    <row r="592" ht="15.75" customHeight="1" x14ac:dyDescent="0.5"/>
    <row r="593" ht="15.75" customHeight="1" x14ac:dyDescent="0.5"/>
    <row r="594" ht="15.75" customHeight="1" x14ac:dyDescent="0.5"/>
    <row r="595" ht="15.75" customHeight="1" x14ac:dyDescent="0.5"/>
    <row r="596" ht="15.75" customHeight="1" x14ac:dyDescent="0.5"/>
    <row r="597" ht="15.75" customHeight="1" x14ac:dyDescent="0.5"/>
    <row r="598" ht="15.75" customHeight="1" x14ac:dyDescent="0.5"/>
    <row r="599" ht="15.75" customHeight="1" x14ac:dyDescent="0.5"/>
    <row r="600" ht="15.75" customHeight="1" x14ac:dyDescent="0.5"/>
    <row r="601" ht="15.75" customHeight="1" x14ac:dyDescent="0.5"/>
    <row r="602" ht="15.75" customHeight="1" x14ac:dyDescent="0.5"/>
    <row r="603" ht="15.75" customHeight="1" x14ac:dyDescent="0.5"/>
    <row r="604" ht="15.75" customHeight="1" x14ac:dyDescent="0.5"/>
    <row r="605" ht="15.75" customHeight="1" x14ac:dyDescent="0.5"/>
    <row r="606" ht="15.75" customHeight="1" x14ac:dyDescent="0.5"/>
    <row r="607" ht="15.75" customHeight="1" x14ac:dyDescent="0.5"/>
    <row r="608" ht="15.75" customHeight="1" x14ac:dyDescent="0.5"/>
    <row r="609" ht="15.75" customHeight="1" x14ac:dyDescent="0.5"/>
    <row r="610" ht="15.75" customHeight="1" x14ac:dyDescent="0.5"/>
    <row r="611" ht="15.75" customHeight="1" x14ac:dyDescent="0.5"/>
    <row r="612" ht="15.75" customHeight="1" x14ac:dyDescent="0.5"/>
    <row r="613" ht="15.75" customHeight="1" x14ac:dyDescent="0.5"/>
    <row r="614" ht="15.75" customHeight="1" x14ac:dyDescent="0.5"/>
    <row r="615" ht="15.75" customHeight="1" x14ac:dyDescent="0.5"/>
    <row r="616" ht="15.75" customHeight="1" x14ac:dyDescent="0.5"/>
    <row r="617" ht="15.75" customHeight="1" x14ac:dyDescent="0.5"/>
    <row r="618" ht="15.75" customHeight="1" x14ac:dyDescent="0.5"/>
    <row r="619" ht="15.75" customHeight="1" x14ac:dyDescent="0.5"/>
    <row r="620" ht="15.75" customHeight="1" x14ac:dyDescent="0.5"/>
    <row r="621" ht="15.75" customHeight="1" x14ac:dyDescent="0.5"/>
    <row r="622" ht="15.75" customHeight="1" x14ac:dyDescent="0.5"/>
    <row r="623" ht="15.75" customHeight="1" x14ac:dyDescent="0.5"/>
    <row r="624" ht="15.75" customHeight="1" x14ac:dyDescent="0.5"/>
    <row r="625" ht="15.75" customHeight="1" x14ac:dyDescent="0.5"/>
    <row r="626" ht="15.75" customHeight="1" x14ac:dyDescent="0.5"/>
    <row r="627" ht="15.75" customHeight="1" x14ac:dyDescent="0.5"/>
    <row r="628" ht="15.75" customHeight="1" x14ac:dyDescent="0.5"/>
    <row r="629" ht="15.75" customHeight="1" x14ac:dyDescent="0.5"/>
    <row r="630" ht="15.75" customHeight="1" x14ac:dyDescent="0.5"/>
    <row r="631" ht="15.75" customHeight="1" x14ac:dyDescent="0.5"/>
    <row r="632" ht="15.75" customHeight="1" x14ac:dyDescent="0.5"/>
    <row r="633" ht="15.75" customHeight="1" x14ac:dyDescent="0.5"/>
    <row r="634" ht="15.75" customHeight="1" x14ac:dyDescent="0.5"/>
    <row r="635" ht="15.75" customHeight="1" x14ac:dyDescent="0.5"/>
    <row r="636" ht="15.75" customHeight="1" x14ac:dyDescent="0.5"/>
    <row r="637" ht="15.75" customHeight="1" x14ac:dyDescent="0.5"/>
    <row r="638" ht="15.75" customHeight="1" x14ac:dyDescent="0.5"/>
    <row r="639" ht="15.75" customHeight="1" x14ac:dyDescent="0.5"/>
    <row r="640" ht="15.75" customHeight="1" x14ac:dyDescent="0.5"/>
    <row r="641" ht="15.75" customHeight="1" x14ac:dyDescent="0.5"/>
    <row r="642" ht="15.75" customHeight="1" x14ac:dyDescent="0.5"/>
    <row r="643" ht="15.75" customHeight="1" x14ac:dyDescent="0.5"/>
    <row r="644" ht="15.75" customHeight="1" x14ac:dyDescent="0.5"/>
    <row r="645" ht="15.75" customHeight="1" x14ac:dyDescent="0.5"/>
    <row r="646" ht="15.75" customHeight="1" x14ac:dyDescent="0.5"/>
    <row r="647" ht="15.75" customHeight="1" x14ac:dyDescent="0.5"/>
    <row r="648" ht="15.75" customHeight="1" x14ac:dyDescent="0.5"/>
    <row r="649" ht="15.75" customHeight="1" x14ac:dyDescent="0.5"/>
    <row r="650" ht="15.75" customHeight="1" x14ac:dyDescent="0.5"/>
    <row r="651" ht="15.75" customHeight="1" x14ac:dyDescent="0.5"/>
    <row r="652" ht="15.75" customHeight="1" x14ac:dyDescent="0.5"/>
    <row r="653" ht="15.75" customHeight="1" x14ac:dyDescent="0.5"/>
    <row r="654" ht="15.75" customHeight="1" x14ac:dyDescent="0.5"/>
    <row r="655" ht="15.75" customHeight="1" x14ac:dyDescent="0.5"/>
    <row r="656" ht="15.75" customHeight="1" x14ac:dyDescent="0.5"/>
    <row r="657" ht="15.75" customHeight="1" x14ac:dyDescent="0.5"/>
    <row r="658" ht="15.75" customHeight="1" x14ac:dyDescent="0.5"/>
    <row r="659" ht="15.75" customHeight="1" x14ac:dyDescent="0.5"/>
    <row r="660" ht="15.75" customHeight="1" x14ac:dyDescent="0.5"/>
    <row r="661" ht="15.75" customHeight="1" x14ac:dyDescent="0.5"/>
    <row r="662" ht="15.75" customHeight="1" x14ac:dyDescent="0.5"/>
    <row r="663" ht="15.75" customHeight="1" x14ac:dyDescent="0.5"/>
    <row r="664" ht="15.75" customHeight="1" x14ac:dyDescent="0.5"/>
    <row r="665" ht="15.75" customHeight="1" x14ac:dyDescent="0.5"/>
    <row r="666" ht="15.75" customHeight="1" x14ac:dyDescent="0.5"/>
    <row r="667" ht="15.75" customHeight="1" x14ac:dyDescent="0.5"/>
    <row r="668" ht="15.75" customHeight="1" x14ac:dyDescent="0.5"/>
    <row r="669" ht="15.75" customHeight="1" x14ac:dyDescent="0.5"/>
    <row r="670" ht="15.75" customHeight="1" x14ac:dyDescent="0.5"/>
    <row r="671" ht="15.75" customHeight="1" x14ac:dyDescent="0.5"/>
    <row r="672" ht="15.75" customHeight="1" x14ac:dyDescent="0.5"/>
    <row r="673" ht="15.75" customHeight="1" x14ac:dyDescent="0.5"/>
    <row r="674" ht="15.75" customHeight="1" x14ac:dyDescent="0.5"/>
    <row r="675" ht="15.75" customHeight="1" x14ac:dyDescent="0.5"/>
    <row r="676" ht="15.75" customHeight="1" x14ac:dyDescent="0.5"/>
    <row r="677" ht="15.75" customHeight="1" x14ac:dyDescent="0.5"/>
    <row r="678" ht="15.75" customHeight="1" x14ac:dyDescent="0.5"/>
    <row r="679" ht="15.75" customHeight="1" x14ac:dyDescent="0.5"/>
    <row r="680" ht="15.75" customHeight="1" x14ac:dyDescent="0.5"/>
    <row r="681" ht="15.75" customHeight="1" x14ac:dyDescent="0.5"/>
    <row r="682" ht="15.75" customHeight="1" x14ac:dyDescent="0.5"/>
    <row r="683" ht="15.75" customHeight="1" x14ac:dyDescent="0.5"/>
    <row r="684" ht="15.75" customHeight="1" x14ac:dyDescent="0.5"/>
    <row r="685" ht="15.75" customHeight="1" x14ac:dyDescent="0.5"/>
    <row r="686" ht="15.75" customHeight="1" x14ac:dyDescent="0.5"/>
    <row r="687" ht="15.75" customHeight="1" x14ac:dyDescent="0.5"/>
    <row r="688" ht="15.75" customHeight="1" x14ac:dyDescent="0.5"/>
    <row r="689" ht="15.75" customHeight="1" x14ac:dyDescent="0.5"/>
    <row r="690" ht="15.75" customHeight="1" x14ac:dyDescent="0.5"/>
    <row r="691" ht="15.75" customHeight="1" x14ac:dyDescent="0.5"/>
    <row r="692" ht="15.75" customHeight="1" x14ac:dyDescent="0.5"/>
    <row r="693" ht="15.75" customHeight="1" x14ac:dyDescent="0.5"/>
    <row r="694" ht="15.75" customHeight="1" x14ac:dyDescent="0.5"/>
    <row r="695" ht="15.75" customHeight="1" x14ac:dyDescent="0.5"/>
    <row r="696" ht="15.75" customHeight="1" x14ac:dyDescent="0.5"/>
    <row r="697" ht="15.75" customHeight="1" x14ac:dyDescent="0.5"/>
    <row r="698" ht="15.75" customHeight="1" x14ac:dyDescent="0.5"/>
    <row r="699" ht="15.75" customHeight="1" x14ac:dyDescent="0.5"/>
    <row r="700" ht="15.75" customHeight="1" x14ac:dyDescent="0.5"/>
    <row r="701" ht="15.75" customHeight="1" x14ac:dyDescent="0.5"/>
    <row r="702" ht="15.75" customHeight="1" x14ac:dyDescent="0.5"/>
    <row r="703" ht="15.75" customHeight="1" x14ac:dyDescent="0.5"/>
    <row r="704" ht="15.75" customHeight="1" x14ac:dyDescent="0.5"/>
    <row r="705" ht="15.75" customHeight="1" x14ac:dyDescent="0.5"/>
    <row r="706" ht="15.75" customHeight="1" x14ac:dyDescent="0.5"/>
    <row r="707" ht="15.75" customHeight="1" x14ac:dyDescent="0.5"/>
    <row r="708" ht="15.75" customHeight="1" x14ac:dyDescent="0.5"/>
    <row r="709" ht="15.75" customHeight="1" x14ac:dyDescent="0.5"/>
    <row r="710" ht="15.75" customHeight="1" x14ac:dyDescent="0.5"/>
    <row r="711" ht="15.75" customHeight="1" x14ac:dyDescent="0.5"/>
    <row r="712" ht="15.75" customHeight="1" x14ac:dyDescent="0.5"/>
    <row r="713" ht="15.75" customHeight="1" x14ac:dyDescent="0.5"/>
    <row r="714" ht="15.75" customHeight="1" x14ac:dyDescent="0.5"/>
    <row r="715" ht="15.75" customHeight="1" x14ac:dyDescent="0.5"/>
    <row r="716" ht="15.75" customHeight="1" x14ac:dyDescent="0.5"/>
    <row r="717" ht="15.75" customHeight="1" x14ac:dyDescent="0.5"/>
    <row r="718" ht="15.75" customHeight="1" x14ac:dyDescent="0.5"/>
    <row r="719" ht="15.75" customHeight="1" x14ac:dyDescent="0.5"/>
    <row r="720" ht="15.75" customHeight="1" x14ac:dyDescent="0.5"/>
    <row r="721" ht="15.75" customHeight="1" x14ac:dyDescent="0.5"/>
    <row r="722" ht="15.75" customHeight="1" x14ac:dyDescent="0.5"/>
    <row r="723" ht="15.75" customHeight="1" x14ac:dyDescent="0.5"/>
    <row r="724" ht="15.75" customHeight="1" x14ac:dyDescent="0.5"/>
    <row r="725" ht="15.75" customHeight="1" x14ac:dyDescent="0.5"/>
    <row r="726" ht="15.75" customHeight="1" x14ac:dyDescent="0.5"/>
    <row r="727" ht="15.75" customHeight="1" x14ac:dyDescent="0.5"/>
    <row r="728" ht="15.75" customHeight="1" x14ac:dyDescent="0.5"/>
    <row r="729" ht="15.75" customHeight="1" x14ac:dyDescent="0.5"/>
    <row r="730" ht="15.75" customHeight="1" x14ac:dyDescent="0.5"/>
    <row r="731" ht="15.75" customHeight="1" x14ac:dyDescent="0.5"/>
    <row r="732" ht="15.75" customHeight="1" x14ac:dyDescent="0.5"/>
    <row r="733" ht="15.75" customHeight="1" x14ac:dyDescent="0.5"/>
    <row r="734" ht="15.75" customHeight="1" x14ac:dyDescent="0.5"/>
    <row r="735" ht="15.75" customHeight="1" x14ac:dyDescent="0.5"/>
    <row r="736" ht="15.75" customHeight="1" x14ac:dyDescent="0.5"/>
    <row r="737" ht="15.75" customHeight="1" x14ac:dyDescent="0.5"/>
    <row r="738" ht="15.75" customHeight="1" x14ac:dyDescent="0.5"/>
    <row r="739" ht="15.75" customHeight="1" x14ac:dyDescent="0.5"/>
    <row r="740" ht="15.75" customHeight="1" x14ac:dyDescent="0.5"/>
    <row r="741" ht="15.75" customHeight="1" x14ac:dyDescent="0.5"/>
    <row r="742" ht="15.75" customHeight="1" x14ac:dyDescent="0.5"/>
    <row r="743" ht="15.75" customHeight="1" x14ac:dyDescent="0.5"/>
    <row r="744" ht="15.75" customHeight="1" x14ac:dyDescent="0.5"/>
    <row r="745" ht="15.75" customHeight="1" x14ac:dyDescent="0.5"/>
    <row r="746" ht="15.75" customHeight="1" x14ac:dyDescent="0.5"/>
    <row r="747" ht="15.75" customHeight="1" x14ac:dyDescent="0.5"/>
    <row r="748" ht="15.75" customHeight="1" x14ac:dyDescent="0.5"/>
    <row r="749" ht="15.75" customHeight="1" x14ac:dyDescent="0.5"/>
    <row r="750" ht="15.75" customHeight="1" x14ac:dyDescent="0.5"/>
    <row r="751" ht="15.75" customHeight="1" x14ac:dyDescent="0.5"/>
    <row r="752" ht="15.75" customHeight="1" x14ac:dyDescent="0.5"/>
    <row r="753" ht="15.75" customHeight="1" x14ac:dyDescent="0.5"/>
    <row r="754" ht="15.75" customHeight="1" x14ac:dyDescent="0.5"/>
    <row r="755" ht="15.75" customHeight="1" x14ac:dyDescent="0.5"/>
    <row r="756" ht="15.75" customHeight="1" x14ac:dyDescent="0.5"/>
    <row r="757" ht="15.75" customHeight="1" x14ac:dyDescent="0.5"/>
    <row r="758" ht="15.75" customHeight="1" x14ac:dyDescent="0.5"/>
    <row r="759" ht="15.75" customHeight="1" x14ac:dyDescent="0.5"/>
    <row r="760" ht="15.75" customHeight="1" x14ac:dyDescent="0.5"/>
    <row r="761" ht="15.75" customHeight="1" x14ac:dyDescent="0.5"/>
    <row r="762" ht="15.75" customHeight="1" x14ac:dyDescent="0.5"/>
    <row r="763" ht="15.75" customHeight="1" x14ac:dyDescent="0.5"/>
    <row r="764" ht="15.75" customHeight="1" x14ac:dyDescent="0.5"/>
    <row r="765" ht="15.75" customHeight="1" x14ac:dyDescent="0.5"/>
    <row r="766" ht="15.75" customHeight="1" x14ac:dyDescent="0.5"/>
    <row r="767" ht="15.75" customHeight="1" x14ac:dyDescent="0.5"/>
    <row r="768" ht="15.75" customHeight="1" x14ac:dyDescent="0.5"/>
    <row r="769" ht="15.75" customHeight="1" x14ac:dyDescent="0.5"/>
    <row r="770" ht="15.75" customHeight="1" x14ac:dyDescent="0.5"/>
    <row r="771" ht="15.75" customHeight="1" x14ac:dyDescent="0.5"/>
    <row r="772" ht="15.75" customHeight="1" x14ac:dyDescent="0.5"/>
    <row r="773" ht="15.75" customHeight="1" x14ac:dyDescent="0.5"/>
    <row r="774" ht="15.75" customHeight="1" x14ac:dyDescent="0.5"/>
    <row r="775" ht="15.75" customHeight="1" x14ac:dyDescent="0.5"/>
    <row r="776" ht="15.75" customHeight="1" x14ac:dyDescent="0.5"/>
    <row r="777" ht="15.75" customHeight="1" x14ac:dyDescent="0.5"/>
    <row r="778" ht="15.75" customHeight="1" x14ac:dyDescent="0.5"/>
    <row r="779" ht="15.75" customHeight="1" x14ac:dyDescent="0.5"/>
    <row r="780" ht="15.75" customHeight="1" x14ac:dyDescent="0.5"/>
    <row r="781" ht="15.75" customHeight="1" x14ac:dyDescent="0.5"/>
    <row r="782" ht="15.75" customHeight="1" x14ac:dyDescent="0.5"/>
    <row r="783" ht="15.75" customHeight="1" x14ac:dyDescent="0.5"/>
    <row r="784" ht="15.75" customHeight="1" x14ac:dyDescent="0.5"/>
    <row r="785" ht="15.75" customHeight="1" x14ac:dyDescent="0.5"/>
    <row r="786" ht="15.75" customHeight="1" x14ac:dyDescent="0.5"/>
    <row r="787" ht="15.75" customHeight="1" x14ac:dyDescent="0.5"/>
    <row r="788" ht="15.75" customHeight="1" x14ac:dyDescent="0.5"/>
    <row r="789" ht="15.75" customHeight="1" x14ac:dyDescent="0.5"/>
    <row r="790" ht="15.75" customHeight="1" x14ac:dyDescent="0.5"/>
    <row r="791" ht="15.75" customHeight="1" x14ac:dyDescent="0.5"/>
    <row r="792" ht="15.75" customHeight="1" x14ac:dyDescent="0.5"/>
    <row r="793" ht="15.75" customHeight="1" x14ac:dyDescent="0.5"/>
    <row r="794" ht="15.75" customHeight="1" x14ac:dyDescent="0.5"/>
    <row r="795" ht="15.75" customHeight="1" x14ac:dyDescent="0.5"/>
    <row r="796" ht="15.75" customHeight="1" x14ac:dyDescent="0.5"/>
    <row r="797" ht="15.75" customHeight="1" x14ac:dyDescent="0.5"/>
    <row r="798" ht="15.75" customHeight="1" x14ac:dyDescent="0.5"/>
    <row r="799" ht="15.75" customHeight="1" x14ac:dyDescent="0.5"/>
    <row r="800" ht="15.75" customHeight="1" x14ac:dyDescent="0.5"/>
    <row r="801" ht="15.75" customHeight="1" x14ac:dyDescent="0.5"/>
    <row r="802" ht="15.75" customHeight="1" x14ac:dyDescent="0.5"/>
    <row r="803" ht="15.75" customHeight="1" x14ac:dyDescent="0.5"/>
    <row r="804" ht="15.75" customHeight="1" x14ac:dyDescent="0.5"/>
    <row r="805" ht="15.75" customHeight="1" x14ac:dyDescent="0.5"/>
    <row r="806" ht="15.75" customHeight="1" x14ac:dyDescent="0.5"/>
    <row r="807" ht="15.75" customHeight="1" x14ac:dyDescent="0.5"/>
    <row r="808" ht="15.75" customHeight="1" x14ac:dyDescent="0.5"/>
    <row r="809" ht="15.75" customHeight="1" x14ac:dyDescent="0.5"/>
    <row r="810" ht="15.75" customHeight="1" x14ac:dyDescent="0.5"/>
    <row r="811" ht="15.75" customHeight="1" x14ac:dyDescent="0.5"/>
    <row r="812" ht="15.75" customHeight="1" x14ac:dyDescent="0.5"/>
    <row r="813" ht="15.75" customHeight="1" x14ac:dyDescent="0.5"/>
    <row r="814" ht="15.75" customHeight="1" x14ac:dyDescent="0.5"/>
    <row r="815" ht="15.75" customHeight="1" x14ac:dyDescent="0.5"/>
    <row r="816" ht="15.75" customHeight="1" x14ac:dyDescent="0.5"/>
    <row r="817" ht="15.75" customHeight="1" x14ac:dyDescent="0.5"/>
    <row r="818" ht="15.75" customHeight="1" x14ac:dyDescent="0.5"/>
    <row r="819" ht="15.75" customHeight="1" x14ac:dyDescent="0.5"/>
    <row r="820" ht="15.75" customHeight="1" x14ac:dyDescent="0.5"/>
    <row r="821" ht="15.75" customHeight="1" x14ac:dyDescent="0.5"/>
    <row r="822" ht="15.75" customHeight="1" x14ac:dyDescent="0.5"/>
    <row r="823" ht="15.75" customHeight="1" x14ac:dyDescent="0.5"/>
    <row r="824" ht="15.75" customHeight="1" x14ac:dyDescent="0.5"/>
    <row r="825" ht="15.75" customHeight="1" x14ac:dyDescent="0.5"/>
    <row r="826" ht="15.75" customHeight="1" x14ac:dyDescent="0.5"/>
    <row r="827" ht="15.75" customHeight="1" x14ac:dyDescent="0.5"/>
    <row r="828" ht="15.75" customHeight="1" x14ac:dyDescent="0.5"/>
    <row r="829" ht="15.75" customHeight="1" x14ac:dyDescent="0.5"/>
    <row r="830" ht="15.75" customHeight="1" x14ac:dyDescent="0.5"/>
    <row r="831" ht="15.75" customHeight="1" x14ac:dyDescent="0.5"/>
    <row r="832" ht="15.75" customHeight="1" x14ac:dyDescent="0.5"/>
    <row r="833" ht="15.75" customHeight="1" x14ac:dyDescent="0.5"/>
    <row r="834" ht="15.75" customHeight="1" x14ac:dyDescent="0.5"/>
    <row r="835" ht="15.75" customHeight="1" x14ac:dyDescent="0.5"/>
    <row r="836" ht="15.75" customHeight="1" x14ac:dyDescent="0.5"/>
    <row r="837" ht="15.75" customHeight="1" x14ac:dyDescent="0.5"/>
    <row r="838" ht="15.75" customHeight="1" x14ac:dyDescent="0.5"/>
    <row r="839" ht="15.75" customHeight="1" x14ac:dyDescent="0.5"/>
    <row r="840" ht="15.75" customHeight="1" x14ac:dyDescent="0.5"/>
    <row r="841" ht="15.75" customHeight="1" x14ac:dyDescent="0.5"/>
    <row r="842" ht="15.75" customHeight="1" x14ac:dyDescent="0.5"/>
    <row r="843" ht="15.75" customHeight="1" x14ac:dyDescent="0.5"/>
    <row r="844" ht="15.75" customHeight="1" x14ac:dyDescent="0.5"/>
    <row r="845" ht="15.75" customHeight="1" x14ac:dyDescent="0.5"/>
    <row r="846" ht="15.75" customHeight="1" x14ac:dyDescent="0.5"/>
    <row r="847" ht="15.75" customHeight="1" x14ac:dyDescent="0.5"/>
    <row r="848" ht="15.75" customHeight="1" x14ac:dyDescent="0.5"/>
    <row r="849" ht="15.75" customHeight="1" x14ac:dyDescent="0.5"/>
    <row r="850" ht="15.75" customHeight="1" x14ac:dyDescent="0.5"/>
    <row r="851" ht="15.75" customHeight="1" x14ac:dyDescent="0.5"/>
    <row r="852" ht="15.75" customHeight="1" x14ac:dyDescent="0.5"/>
    <row r="853" ht="15.75" customHeight="1" x14ac:dyDescent="0.5"/>
    <row r="854" ht="15.75" customHeight="1" x14ac:dyDescent="0.5"/>
    <row r="855" ht="15.75" customHeight="1" x14ac:dyDescent="0.5"/>
    <row r="856" ht="15.75" customHeight="1" x14ac:dyDescent="0.5"/>
    <row r="857" ht="15.75" customHeight="1" x14ac:dyDescent="0.5"/>
    <row r="858" ht="15.75" customHeight="1" x14ac:dyDescent="0.5"/>
    <row r="859" ht="15.75" customHeight="1" x14ac:dyDescent="0.5"/>
    <row r="860" ht="15.75" customHeight="1" x14ac:dyDescent="0.5"/>
    <row r="861" ht="15.75" customHeight="1" x14ac:dyDescent="0.5"/>
    <row r="862" ht="15.75" customHeight="1" x14ac:dyDescent="0.5"/>
    <row r="863" ht="15.75" customHeight="1" x14ac:dyDescent="0.5"/>
    <row r="864" ht="15.75" customHeight="1" x14ac:dyDescent="0.5"/>
    <row r="865" ht="15.75" customHeight="1" x14ac:dyDescent="0.5"/>
    <row r="866" ht="15.75" customHeight="1" x14ac:dyDescent="0.5"/>
    <row r="867" ht="15.75" customHeight="1" x14ac:dyDescent="0.5"/>
    <row r="868" ht="15.75" customHeight="1" x14ac:dyDescent="0.5"/>
    <row r="869" ht="15.75" customHeight="1" x14ac:dyDescent="0.5"/>
    <row r="870" ht="15.75" customHeight="1" x14ac:dyDescent="0.5"/>
    <row r="871" ht="15.75" customHeight="1" x14ac:dyDescent="0.5"/>
    <row r="872" ht="15.75" customHeight="1" x14ac:dyDescent="0.5"/>
    <row r="873" ht="15.75" customHeight="1" x14ac:dyDescent="0.5"/>
    <row r="874" ht="15.75" customHeight="1" x14ac:dyDescent="0.5"/>
    <row r="875" ht="15.75" customHeight="1" x14ac:dyDescent="0.5"/>
    <row r="876" ht="15.75" customHeight="1" x14ac:dyDescent="0.5"/>
    <row r="877" ht="15.75" customHeight="1" x14ac:dyDescent="0.5"/>
    <row r="878" ht="15.75" customHeight="1" x14ac:dyDescent="0.5"/>
    <row r="879" ht="15.75" customHeight="1" x14ac:dyDescent="0.5"/>
    <row r="880" ht="15.75" customHeight="1" x14ac:dyDescent="0.5"/>
    <row r="881" ht="15.75" customHeight="1" x14ac:dyDescent="0.5"/>
    <row r="882" ht="15.75" customHeight="1" x14ac:dyDescent="0.5"/>
    <row r="883" ht="15.75" customHeight="1" x14ac:dyDescent="0.5"/>
    <row r="884" ht="15.75" customHeight="1" x14ac:dyDescent="0.5"/>
    <row r="885" ht="15.75" customHeight="1" x14ac:dyDescent="0.5"/>
    <row r="886" ht="15.75" customHeight="1" x14ac:dyDescent="0.5"/>
    <row r="887" ht="15.75" customHeight="1" x14ac:dyDescent="0.5"/>
    <row r="888" ht="15.75" customHeight="1" x14ac:dyDescent="0.5"/>
    <row r="889" ht="15.75" customHeight="1" x14ac:dyDescent="0.5"/>
    <row r="890" ht="15.75" customHeight="1" x14ac:dyDescent="0.5"/>
    <row r="891" ht="15.75" customHeight="1" x14ac:dyDescent="0.5"/>
    <row r="892" ht="15.75" customHeight="1" x14ac:dyDescent="0.5"/>
    <row r="893" ht="15.75" customHeight="1" x14ac:dyDescent="0.5"/>
    <row r="894" ht="15.75" customHeight="1" x14ac:dyDescent="0.5"/>
    <row r="895" ht="15.75" customHeight="1" x14ac:dyDescent="0.5"/>
    <row r="896" ht="15.75" customHeight="1" x14ac:dyDescent="0.5"/>
    <row r="897" ht="15.75" customHeight="1" x14ac:dyDescent="0.5"/>
    <row r="898" ht="15.75" customHeight="1" x14ac:dyDescent="0.5"/>
    <row r="899" ht="15.75" customHeight="1" x14ac:dyDescent="0.5"/>
    <row r="900" ht="15.75" customHeight="1" x14ac:dyDescent="0.5"/>
    <row r="901" ht="15.75" customHeight="1" x14ac:dyDescent="0.5"/>
    <row r="902" ht="15.75" customHeight="1" x14ac:dyDescent="0.5"/>
    <row r="903" ht="15.75" customHeight="1" x14ac:dyDescent="0.5"/>
    <row r="904" ht="15.75" customHeight="1" x14ac:dyDescent="0.5"/>
    <row r="905" ht="15.75" customHeight="1" x14ac:dyDescent="0.5"/>
    <row r="906" ht="15.75" customHeight="1" x14ac:dyDescent="0.5"/>
    <row r="907" ht="15.75" customHeight="1" x14ac:dyDescent="0.5"/>
    <row r="908" ht="15.75" customHeight="1" x14ac:dyDescent="0.5"/>
    <row r="909" ht="15.75" customHeight="1" x14ac:dyDescent="0.5"/>
    <row r="910" ht="15.75" customHeight="1" x14ac:dyDescent="0.5"/>
    <row r="911" ht="15.75" customHeight="1" x14ac:dyDescent="0.5"/>
    <row r="912" ht="15.75" customHeight="1" x14ac:dyDescent="0.5"/>
    <row r="913" ht="15.75" customHeight="1" x14ac:dyDescent="0.5"/>
    <row r="914" ht="15.75" customHeight="1" x14ac:dyDescent="0.5"/>
    <row r="915" ht="15.75" customHeight="1" x14ac:dyDescent="0.5"/>
    <row r="916" ht="15.75" customHeight="1" x14ac:dyDescent="0.5"/>
    <row r="917" ht="15.75" customHeight="1" x14ac:dyDescent="0.5"/>
    <row r="918" ht="15.75" customHeight="1" x14ac:dyDescent="0.5"/>
    <row r="919" ht="15.75" customHeight="1" x14ac:dyDescent="0.5"/>
    <row r="920" ht="15.75" customHeight="1" x14ac:dyDescent="0.5"/>
    <row r="921" ht="15.75" customHeight="1" x14ac:dyDescent="0.5"/>
    <row r="922" ht="15.75" customHeight="1" x14ac:dyDescent="0.5"/>
    <row r="923" ht="15.75" customHeight="1" x14ac:dyDescent="0.5"/>
    <row r="924" ht="15.75" customHeight="1" x14ac:dyDescent="0.5"/>
    <row r="925" ht="15.75" customHeight="1" x14ac:dyDescent="0.5"/>
    <row r="926" ht="15.75" customHeight="1" x14ac:dyDescent="0.5"/>
    <row r="927" ht="15.75" customHeight="1" x14ac:dyDescent="0.5"/>
    <row r="928" ht="15.75" customHeight="1" x14ac:dyDescent="0.5"/>
    <row r="929" ht="15.75" customHeight="1" x14ac:dyDescent="0.5"/>
    <row r="930" ht="15.75" customHeight="1" x14ac:dyDescent="0.5"/>
    <row r="931" ht="15.75" customHeight="1" x14ac:dyDescent="0.5"/>
    <row r="932" ht="15.75" customHeight="1" x14ac:dyDescent="0.5"/>
    <row r="933" ht="15.75" customHeight="1" x14ac:dyDescent="0.5"/>
    <row r="934" ht="15.75" customHeight="1" x14ac:dyDescent="0.5"/>
    <row r="935" ht="15.75" customHeight="1" x14ac:dyDescent="0.5"/>
    <row r="936" ht="15.75" customHeight="1" x14ac:dyDescent="0.5"/>
    <row r="937" ht="15.75" customHeight="1" x14ac:dyDescent="0.5"/>
    <row r="938" ht="15.75" customHeight="1" x14ac:dyDescent="0.5"/>
    <row r="939" ht="15.75" customHeight="1" x14ac:dyDescent="0.5"/>
    <row r="940" ht="15.75" customHeight="1" x14ac:dyDescent="0.5"/>
    <row r="941" ht="15.75" customHeight="1" x14ac:dyDescent="0.5"/>
    <row r="942" ht="15.75" customHeight="1" x14ac:dyDescent="0.5"/>
    <row r="943" ht="15.75" customHeight="1" x14ac:dyDescent="0.5"/>
    <row r="944" ht="15.75" customHeight="1" x14ac:dyDescent="0.5"/>
    <row r="945" ht="15.75" customHeight="1" x14ac:dyDescent="0.5"/>
    <row r="946" ht="15.75" customHeight="1" x14ac:dyDescent="0.5"/>
    <row r="947" ht="15.75" customHeight="1" x14ac:dyDescent="0.5"/>
    <row r="948" ht="15.75" customHeight="1" x14ac:dyDescent="0.5"/>
    <row r="949" ht="15.75" customHeight="1" x14ac:dyDescent="0.5"/>
    <row r="950" ht="15.75" customHeight="1" x14ac:dyDescent="0.5"/>
    <row r="951" ht="15.75" customHeight="1" x14ac:dyDescent="0.5"/>
    <row r="952" ht="15.75" customHeight="1" x14ac:dyDescent="0.5"/>
    <row r="953" ht="15.75" customHeight="1" x14ac:dyDescent="0.5"/>
    <row r="954" ht="15.75" customHeight="1" x14ac:dyDescent="0.5"/>
    <row r="955" ht="15.75" customHeight="1" x14ac:dyDescent="0.5"/>
    <row r="956" ht="15.75" customHeight="1" x14ac:dyDescent="0.5"/>
    <row r="957" ht="15.75" customHeight="1" x14ac:dyDescent="0.5"/>
    <row r="958" ht="15.75" customHeight="1" x14ac:dyDescent="0.5"/>
    <row r="959" ht="15.75" customHeight="1" x14ac:dyDescent="0.5"/>
    <row r="960" ht="15.75" customHeight="1" x14ac:dyDescent="0.5"/>
    <row r="961" ht="15.75" customHeight="1" x14ac:dyDescent="0.5"/>
    <row r="962" ht="15.75" customHeight="1" x14ac:dyDescent="0.5"/>
    <row r="963" ht="15.75" customHeight="1" x14ac:dyDescent="0.5"/>
    <row r="964" ht="15.75" customHeight="1" x14ac:dyDescent="0.5"/>
    <row r="965" ht="15.75" customHeight="1" x14ac:dyDescent="0.5"/>
    <row r="966" ht="15.75" customHeight="1" x14ac:dyDescent="0.5"/>
    <row r="967" ht="15.75" customHeight="1" x14ac:dyDescent="0.5"/>
    <row r="968" ht="15.75" customHeight="1" x14ac:dyDescent="0.5"/>
    <row r="969" ht="15.75" customHeight="1" x14ac:dyDescent="0.5"/>
    <row r="970" ht="15.75" customHeight="1" x14ac:dyDescent="0.5"/>
    <row r="971" ht="15.75" customHeight="1" x14ac:dyDescent="0.5"/>
    <row r="972" ht="15.75" customHeight="1" x14ac:dyDescent="0.5"/>
    <row r="973" ht="15.75" customHeight="1" x14ac:dyDescent="0.5"/>
    <row r="974" ht="15.75" customHeight="1" x14ac:dyDescent="0.5"/>
    <row r="975" ht="15.75" customHeight="1" x14ac:dyDescent="0.5"/>
    <row r="976" ht="15.75" customHeight="1" x14ac:dyDescent="0.5"/>
    <row r="977" ht="15.75" customHeight="1" x14ac:dyDescent="0.5"/>
    <row r="978" ht="15.75" customHeight="1" x14ac:dyDescent="0.5"/>
    <row r="979" ht="15.75" customHeight="1" x14ac:dyDescent="0.5"/>
    <row r="980" ht="15.75" customHeight="1" x14ac:dyDescent="0.5"/>
    <row r="981" ht="15.75" customHeight="1" x14ac:dyDescent="0.5"/>
    <row r="982" ht="15.75" customHeight="1" x14ac:dyDescent="0.5"/>
    <row r="983" ht="15.75" customHeight="1" x14ac:dyDescent="0.5"/>
    <row r="984" ht="15.75" customHeight="1" x14ac:dyDescent="0.5"/>
    <row r="985" ht="15.75" customHeight="1" x14ac:dyDescent="0.5"/>
    <row r="986" ht="15.75" customHeight="1" x14ac:dyDescent="0.5"/>
    <row r="987" ht="15.75" customHeight="1" x14ac:dyDescent="0.5"/>
    <row r="988" ht="15.75" customHeight="1" x14ac:dyDescent="0.5"/>
    <row r="989" ht="15.75" customHeight="1" x14ac:dyDescent="0.5"/>
    <row r="990" ht="15.75" customHeight="1" x14ac:dyDescent="0.5"/>
    <row r="991" ht="15.75" customHeight="1" x14ac:dyDescent="0.5"/>
    <row r="992" ht="15.75" customHeight="1" x14ac:dyDescent="0.5"/>
    <row r="993" ht="15.75" customHeight="1" x14ac:dyDescent="0.5"/>
    <row r="994" ht="15.75" customHeight="1" x14ac:dyDescent="0.5"/>
    <row r="995" ht="15.75" customHeight="1" x14ac:dyDescent="0.5"/>
    <row r="996" ht="15.75" customHeight="1" x14ac:dyDescent="0.5"/>
    <row r="997" ht="15.75" customHeight="1" x14ac:dyDescent="0.5"/>
    <row r="998" ht="15.75" customHeight="1" x14ac:dyDescent="0.5"/>
    <row r="999" ht="15.75" customHeight="1" x14ac:dyDescent="0.5"/>
    <row r="1000" ht="15.75" customHeight="1" x14ac:dyDescent="0.5"/>
  </sheetData>
  <dataValidations count="1">
    <dataValidation type="list" allowBlank="1" showErrorMessage="1" sqref="K10:K22" xr:uid="{00000000-0002-0000-0500-000000000000}">
      <formula1>"1.1 Foundational Skills,1.2 Transferable Skills,1.3 Job-specific and vocational skills,1.4 Internship,apprenticeship and entrepreneurship,employment opportunities,2.1 Improved and inclusive labor market governance,2.2 Enhanced public and private investmen"&amp;"t,2.3 Access to business development services,finance and market linkages,2.4 Increased public employment programmes,3.1 Sustained,inclusive and protective policy framework,3.2 Strengthened asylum system and documentation,3.3 Safety from violence and expl"&amp;"oitation,including GBV,3.4 Extended coverage of social protection systems,4. Leveraging critical infrastructure"</formula1>
    </dataValidation>
  </dataValidation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84AE6BE317E7F4AB87A82F5BF0595E9" ma:contentTypeVersion="15" ma:contentTypeDescription="Crear nuevo documento." ma:contentTypeScope="" ma:versionID="c06fa7b1f94540b25065dd9b7d747950">
  <xsd:schema xmlns:xsd="http://www.w3.org/2001/XMLSchema" xmlns:xs="http://www.w3.org/2001/XMLSchema" xmlns:p="http://schemas.microsoft.com/office/2006/metadata/properties" xmlns:ns2="1dcf0a39-3f8a-4cec-a6dd-00a61b587fea" xmlns:ns3="1517839c-5273-4994-b450-744d4789b94a" targetNamespace="http://schemas.microsoft.com/office/2006/metadata/properties" ma:root="true" ma:fieldsID="ef3153c70565198fc1dd91b639fce543" ns2:_="" ns3:_="">
    <xsd:import namespace="1dcf0a39-3f8a-4cec-a6dd-00a61b587fea"/>
    <xsd:import namespace="1517839c-5273-4994-b450-744d4789b94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cf0a39-3f8a-4cec-a6dd-00a61b587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8c8535de-971c-4b3f-9a4c-0511f7b4c7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17839c-5273-4994-b450-744d4789b94a" elementFormDefault="qualified">
    <xsd:import namespace="http://schemas.microsoft.com/office/2006/documentManagement/types"/>
    <xsd:import namespace="http://schemas.microsoft.com/office/infopath/2007/PartnerControls"/>
    <xsd:element name="TaxCatchAll" ma:index="17" nillable="true" ma:displayName="Columna global de taxonomía" ma:hidden="true" ma:list="{dc14e232-f2a0-4305-8614-e97af7cc8323}" ma:internalName="TaxCatchAll" ma:showField="CatchAllData" ma:web="1517839c-5273-4994-b450-744d4789b9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cf0a39-3f8a-4cec-a6dd-00a61b587fea">
      <Terms xmlns="http://schemas.microsoft.com/office/infopath/2007/PartnerControls"/>
    </lcf76f155ced4ddcb4097134ff3c332f>
    <TaxCatchAll xmlns="1517839c-5273-4994-b450-744d4789b9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90CCDC-4252-4126-90AB-829AF6826E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cf0a39-3f8a-4cec-a6dd-00a61b587fea"/>
    <ds:schemaRef ds:uri="1517839c-5273-4994-b450-744d4789b9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0045C7-CCA0-4BEE-8CBC-96DDDA15256D}">
  <ds:schemaRefs>
    <ds:schemaRef ds:uri="http://schemas.microsoft.com/office/2006/metadata/properties"/>
    <ds:schemaRef ds:uri="http://schemas.microsoft.com/office/infopath/2007/PartnerControls"/>
    <ds:schemaRef ds:uri="1dcf0a39-3f8a-4cec-a6dd-00a61b587fea"/>
    <ds:schemaRef ds:uri="1517839c-5273-4994-b450-744d4789b94a"/>
  </ds:schemaRefs>
</ds:datastoreItem>
</file>

<file path=customXml/itemProps3.xml><?xml version="1.0" encoding="utf-8"?>
<ds:datastoreItem xmlns:ds="http://schemas.openxmlformats.org/officeDocument/2006/customXml" ds:itemID="{CFA322FB-3ACA-4A9B-98FD-625FB842EB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 1 Budget summary</vt:lpstr>
      <vt:lpstr>Tab 2 Programme Portfolio</vt:lpstr>
      <vt:lpstr>Tab 3  Revised Policy Matrix</vt:lpstr>
      <vt:lpstr>Tab3b Policy Progress</vt:lpstr>
      <vt:lpstr>Graphs</vt:lpstr>
      <vt:lpstr>Tab 4 Risk Assessment</vt:lpstr>
      <vt:lpstr>Tab 5 Multi-annual targets-</vt:lpstr>
      <vt:lpstr>Lists2</vt:lpstr>
      <vt:lpstr>Symbols</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Salvador Bustamante</cp:lastModifiedBy>
  <cp:revision/>
  <dcterms:created xsi:type="dcterms:W3CDTF">2024-09-10T08:24:45Z</dcterms:created>
  <dcterms:modified xsi:type="dcterms:W3CDTF">2026-03-17T14:12:42Z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2024-09-10T08:24:44Z</vt:filetime>
  </property>
  <property fmtid="{D5CDD505-2E9C-101B-9397-08002B2CF9AE}" pid="3" name="ContentTypeId">
    <vt:lpwstr>0x010100284AE6BE317E7F4AB87A82F5BF0595E9</vt:lpwstr>
  </property>
  <property fmtid="{D5CDD505-2E9C-101B-9397-08002B2CF9AE}" pid="4" name="MediaServiceImageTags">
    <vt:lpwstr/>
  </property>
</Properties>
</file>