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3.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omments2.xml" ContentType="application/vnd.openxmlformats-officedocument.spreadsheetml.comments+xml"/>
  <Override PartName="/xl/threadedComments/threadedComment2.xml" ContentType="application/vnd.ms-excel.threadedcomments+xml"/>
  <Override PartName="/xl/documenttasks/documenttask1.xml" ContentType="application/vnd.ms-excel.documenttask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11/relationships/webextensiontaskpanes" Target="xl/webextensions/taskpanes.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17"/>
  <workbookPr defaultThemeVersion="166925"/>
  <mc:AlternateContent xmlns:mc="http://schemas.openxmlformats.org/markup-compatibility/2006">
    <mc:Choice Requires="x15">
      <x15ac:absPath xmlns:x15ac="http://schemas.microsoft.com/office/spreadsheetml/2010/11/ac" url="https://artivalre.sharepoint.com/sites/ArtivalResearch/Documentos compartidos/General/7_Proyectos/1_Proyectos en ejecución/UNICEF Prospects/5. Policy analysis/Products per country/8. Sudan/"/>
    </mc:Choice>
  </mc:AlternateContent>
  <xr:revisionPtr revIDLastSave="359" documentId="8_{73F47DA1-74E9-49D9-A154-D5422A1B3BE7}" xr6:coauthVersionLast="47" xr6:coauthVersionMax="47" xr10:uidLastSave="{B468D9AC-1F7E-48A5-B8EA-1E6A57AFB5D6}"/>
  <bookViews>
    <workbookView minimized="1" xWindow="608" yWindow="683" windowWidth="14152" windowHeight="8730" tabRatio="684" firstSheet="4" activeTab="4" xr2:uid="{D06DDD88-7EAC-0344-BAA2-12797A722434}"/>
  </bookViews>
  <sheets>
    <sheet name="Symbols" sheetId="15" state="hidden" r:id="rId1"/>
    <sheet name="Tab 1 Budget summary" sheetId="9" r:id="rId2"/>
    <sheet name="Tab 2 Programme Portfolio" sheetId="4" r:id="rId3"/>
    <sheet name="Tab 3 Policy Matrix" sheetId="11" r:id="rId4"/>
    <sheet name="Tab3b Policy Progress" sheetId="16" r:id="rId5"/>
    <sheet name="Graphs" sheetId="17" state="hidden" r:id="rId6"/>
    <sheet name="Tab 4 Risk Assessment" sheetId="12" r:id="rId7"/>
    <sheet name="Tab 5 Multi-annual targets " sheetId="10" r:id="rId8"/>
    <sheet name="Lists" sheetId="5" state="hidden" r:id="rId9"/>
  </sheets>
  <externalReferences>
    <externalReference r:id="rId10"/>
  </externalReferences>
  <definedNames>
    <definedName name="_xlnm._FilterDatabase" localSheetId="2" hidden="1">'Tab 2 Programme Portfolio'!$O$2:$O$80</definedName>
    <definedName name="_Hlk88571830" localSheetId="7">'Tab 5 Multi-annual targets '!#REF!</definedName>
    <definedName name="_Hlk95981819" localSheetId="7">'Tab 5 Multi-annual targets '!#REF!</definedName>
    <definedName name="_Hlk96267063" localSheetId="7">'Tab 5 Multi-annual targets '!#REF!</definedName>
    <definedName name="_Hlk96267083" localSheetId="7">'Tab 5 Multi-annual targets '!#REF!</definedName>
    <definedName name="_Int_joejLXOw" localSheetId="7">'Tab 5 Multi-annual targets '!#REF!</definedName>
    <definedName name="_Toc1343095740" localSheetId="7">'Tab 5 Multi-annual targets '!#REF!</definedName>
    <definedName name="_Toc369500605" localSheetId="7">'Tab 5 Multi-annual targets '!#REF!</definedName>
    <definedName name="_Toc512764507" localSheetId="7">'Tab 5 Multi-annual targets '!#REF!</definedName>
    <definedName name="_Toc632574498" localSheetId="7">'Tab 5 Multi-annual targets '!#REF!</definedName>
    <definedName name="_Toc872994150" localSheetId="7">'Tab 5 Multi-annual targets '!#REF!</definedName>
    <definedName name="_Toc919062024" localSheetId="7">'Tab 5 Multi-annual targets '!#REF!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7" i="4" l="1"/>
  <c r="B75" i="4"/>
  <c r="B74" i="4"/>
  <c r="E12" i="17"/>
  <c r="D12" i="17"/>
  <c r="C12" i="17"/>
  <c r="G12" i="17" s="1"/>
  <c r="B12" i="17"/>
  <c r="E11" i="17"/>
  <c r="D11" i="17"/>
  <c r="H11" i="17" s="1"/>
  <c r="C11" i="17"/>
  <c r="B11" i="17"/>
  <c r="F11" i="17" s="1"/>
  <c r="E10" i="17"/>
  <c r="I10" i="17" s="1"/>
  <c r="D10" i="17"/>
  <c r="H10" i="17" s="1"/>
  <c r="C10" i="17"/>
  <c r="G10" i="17" s="1"/>
  <c r="B10" i="17"/>
  <c r="F10" i="17" s="1"/>
  <c r="E9" i="17"/>
  <c r="I9" i="17" s="1"/>
  <c r="D9" i="17"/>
  <c r="H9" i="17" s="1"/>
  <c r="C9" i="17"/>
  <c r="G9" i="17" s="1"/>
  <c r="B9" i="17"/>
  <c r="F9" i="17" s="1"/>
  <c r="E8" i="17"/>
  <c r="I8" i="17" s="1"/>
  <c r="D8" i="17"/>
  <c r="H8" i="17" s="1"/>
  <c r="C8" i="17"/>
  <c r="G8" i="17" s="1"/>
  <c r="B8" i="17"/>
  <c r="F8" i="17" s="1"/>
  <c r="E7" i="17"/>
  <c r="I7" i="17" s="1"/>
  <c r="D7" i="17"/>
  <c r="H7" i="17" s="1"/>
  <c r="C7" i="17"/>
  <c r="G7" i="17" s="1"/>
  <c r="B7" i="17"/>
  <c r="F7" i="17" s="1"/>
  <c r="E6" i="17"/>
  <c r="I6" i="17" s="1"/>
  <c r="D6" i="17"/>
  <c r="H6" i="17" s="1"/>
  <c r="C6" i="17"/>
  <c r="G6" i="17" s="1"/>
  <c r="B6" i="17"/>
  <c r="F6" i="17" s="1"/>
  <c r="E5" i="17"/>
  <c r="I5" i="17" s="1"/>
  <c r="D5" i="17"/>
  <c r="H5" i="17" s="1"/>
  <c r="C5" i="17"/>
  <c r="G5" i="17" s="1"/>
  <c r="B5" i="17"/>
  <c r="F5" i="17" s="1"/>
  <c r="E4" i="17"/>
  <c r="I4" i="17" s="1"/>
  <c r="D4" i="17"/>
  <c r="H4" i="17" s="1"/>
  <c r="C4" i="17"/>
  <c r="G4" i="17" s="1"/>
  <c r="B4" i="17"/>
  <c r="F4" i="17" s="1"/>
  <c r="E3" i="17"/>
  <c r="I3" i="17" s="1"/>
  <c r="D3" i="17"/>
  <c r="H3" i="17" s="1"/>
  <c r="C3" i="17"/>
  <c r="G3" i="17" s="1"/>
  <c r="B3" i="17"/>
  <c r="F3" i="17" s="1"/>
  <c r="I12" i="17"/>
  <c r="H12" i="17"/>
  <c r="F12" i="17"/>
  <c r="I11" i="17"/>
  <c r="G11" i="17"/>
  <c r="B76" i="4"/>
  <c r="M4" i="4"/>
  <c r="M25" i="4"/>
  <c r="M69" i="4"/>
  <c r="M49" i="4"/>
  <c r="M47" i="4"/>
  <c r="M48" i="4"/>
  <c r="M51" i="4"/>
  <c r="M52" i="4"/>
  <c r="M53" i="4"/>
  <c r="M44" i="4"/>
  <c r="M45" i="4"/>
  <c r="M46" i="4"/>
  <c r="M43" i="4"/>
  <c r="M41" i="4"/>
  <c r="M42" i="4"/>
  <c r="M40" i="4"/>
  <c r="I64" i="4"/>
  <c r="I15" i="4"/>
  <c r="I3" i="4"/>
  <c r="M3" i="4" s="1"/>
  <c r="H64" i="4"/>
  <c r="H54" i="4"/>
  <c r="H50" i="4"/>
  <c r="H30" i="4"/>
  <c r="H2" i="4"/>
  <c r="H15" i="4"/>
  <c r="K30" i="4"/>
  <c r="J64" i="4"/>
  <c r="K64" i="4"/>
  <c r="L64" i="4"/>
  <c r="K54" i="4"/>
  <c r="L54" i="4"/>
  <c r="I54" i="4"/>
  <c r="J54" i="4"/>
  <c r="L50" i="4"/>
  <c r="K50" i="4"/>
  <c r="J50" i="4"/>
  <c r="I50" i="4"/>
  <c r="L30" i="4"/>
  <c r="J30" i="4"/>
  <c r="I30" i="4"/>
  <c r="J15" i="4"/>
  <c r="K15" i="4"/>
  <c r="L15" i="4"/>
  <c r="I2" i="4"/>
  <c r="J2" i="4"/>
  <c r="K2" i="4"/>
  <c r="L2" i="4"/>
  <c r="M67" i="4"/>
  <c r="M68" i="4"/>
  <c r="M66" i="4"/>
  <c r="M65" i="4"/>
  <c r="M59" i="4"/>
  <c r="M57" i="4"/>
  <c r="M56" i="4"/>
  <c r="M29" i="4"/>
  <c r="M23" i="4"/>
  <c r="M24" i="4"/>
  <c r="M20" i="4"/>
  <c r="M18" i="4"/>
  <c r="M17" i="4"/>
  <c r="M16" i="4"/>
  <c r="M13" i="4"/>
  <c r="M14" i="4"/>
  <c r="M12" i="4"/>
  <c r="M11" i="4"/>
  <c r="M10" i="4"/>
  <c r="M9" i="4"/>
  <c r="M7" i="4"/>
  <c r="M8" i="4"/>
  <c r="M5" i="4"/>
  <c r="C6" i="9"/>
  <c r="M54" i="4" l="1"/>
  <c r="M64" i="4"/>
  <c r="M30" i="4"/>
  <c r="M50" i="4"/>
  <c r="M15" i="4"/>
  <c r="M2" i="4"/>
  <c r="M35" i="4"/>
  <c r="M39" i="4"/>
  <c r="M37" i="4"/>
  <c r="M36" i="4"/>
  <c r="M34" i="4"/>
  <c r="M32" i="4"/>
  <c r="M31" i="4"/>
  <c r="M19" i="4" l="1"/>
  <c r="C629" i="10"/>
  <c r="C623" i="10"/>
  <c r="C617" i="10"/>
  <c r="C611" i="10"/>
  <c r="C605" i="10"/>
  <c r="C599" i="10"/>
  <c r="C593" i="10"/>
  <c r="C587" i="10"/>
  <c r="C568" i="10"/>
  <c r="C561" i="10"/>
  <c r="C555" i="10"/>
  <c r="C549" i="10"/>
  <c r="C542" i="10"/>
  <c r="C536" i="10"/>
  <c r="C530" i="10"/>
  <c r="C525" i="10"/>
  <c r="C518" i="10"/>
  <c r="C512" i="10"/>
  <c r="C506" i="10"/>
  <c r="C500" i="10"/>
  <c r="C491" i="10"/>
  <c r="C484" i="10"/>
  <c r="C478" i="10"/>
  <c r="C472" i="10"/>
  <c r="C464" i="10"/>
  <c r="C458" i="10"/>
  <c r="C451" i="10"/>
  <c r="C445" i="10"/>
  <c r="C439" i="10"/>
  <c r="C433" i="10"/>
  <c r="C419" i="10"/>
  <c r="C413" i="10"/>
  <c r="C406" i="10"/>
  <c r="C400" i="10"/>
  <c r="C394" i="10"/>
  <c r="C387" i="10"/>
  <c r="C382" i="10" s="1"/>
  <c r="C375" i="10"/>
  <c r="C369" i="10"/>
  <c r="C363" i="10"/>
  <c r="C355" i="10"/>
  <c r="C349" i="10"/>
  <c r="C343" i="10"/>
  <c r="C337" i="10"/>
  <c r="C73" i="10"/>
  <c r="C67" i="10"/>
  <c r="C61" i="10"/>
  <c r="C53" i="10"/>
  <c r="C47" i="10"/>
  <c r="C41" i="10"/>
  <c r="C34" i="10"/>
  <c r="C28" i="10"/>
  <c r="C22" i="10"/>
  <c r="C14" i="10"/>
  <c r="C8" i="10"/>
  <c r="B80" i="4" l="1"/>
  <c r="F17" i="9"/>
  <c r="F7" i="9" s="1"/>
  <c r="F16" i="9"/>
  <c r="F6" i="9" s="1"/>
  <c r="E74" i="4"/>
  <c r="E80" i="4" s="1"/>
  <c r="F30" i="9"/>
  <c r="F37" i="9"/>
  <c r="F19" i="9"/>
  <c r="F18" i="9"/>
  <c r="F8" i="9" s="1"/>
  <c r="B79" i="4"/>
  <c r="C20" i="9" s="1"/>
  <c r="C19" i="9"/>
  <c r="C8" i="9" s="1"/>
  <c r="M62" i="4"/>
  <c r="M61" i="4"/>
  <c r="M60" i="4"/>
  <c r="M58" i="4"/>
  <c r="M55" i="4"/>
  <c r="M28" i="4"/>
  <c r="M27" i="4"/>
  <c r="M21" i="4"/>
  <c r="M26" i="4"/>
  <c r="M22" i="4"/>
  <c r="M6" i="4"/>
  <c r="F15" i="9" l="1"/>
  <c r="F5" i="9" s="1"/>
  <c r="F10" i="9" s="1"/>
  <c r="C28" i="9" l="1"/>
  <c r="F20" i="9"/>
  <c r="C7" i="9" l="1"/>
  <c r="C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tc={926D9D96-738F-4527-A153-61FBB8782A6D}</author>
    <author>tc={41C15344-9A67-40C4-995B-BCBA9E8E4EBD}</author>
  </authors>
  <commentList>
    <comment ref="I7" authorId="0" shapeId="0" xr:uid="{926D9D96-738F-4527-A153-61FBB8782A6D}">
      <text>
        <t>[Threaded comment]
Your version of Excel allows you to read this threaded comment; however, any edits to it will get removed if the file is opened in a newer version of Excel. Learn more: https://go.microsoft.com/fwlink/?linkid=870924
Comment:
    Can we add zero if one agency is not adding any financial resources?
Also, ILO should add resources here. Its mentioned in the narrative.</t>
      </text>
    </comment>
    <comment ref="G13" authorId="1" shapeId="0" xr:uid="{41C15344-9A67-40C4-995B-BCBA9E8E4EBD}">
      <text>
        <t>[Threaded comment]
Your version of Excel allows you to read this threaded comment; however, any edits to it will get removed if the file is opened in a newer version of Excel. Learn more: https://go.microsoft.com/fwlink/?linkid=870924
Comment:
    Is it UNICEF or UNHCR? Also budget not allocated</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tc={48152192-AFD1-479D-AD82-FDC14F4B2251}</author>
  </authors>
  <commentList>
    <comment ref="B26" authorId="0" shapeId="0" xr:uid="{48152192-AFD1-479D-AD82-FDC14F4B2251}">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@Iolanda Genovese - can you check if from Fraud to below is OK with JP partners and they also have similar risk mitigation measures in place?</t>
      </text>
    </comment>
  </commentList>
</comments>
</file>

<file path=xl/sharedStrings.xml><?xml version="1.0" encoding="utf-8"?>
<sst xmlns="http://schemas.openxmlformats.org/spreadsheetml/2006/main" count="1459" uniqueCount="590">
  <si>
    <t>Meets target (2024)</t>
  </si>
  <si>
    <t>Meets target (2025)</t>
  </si>
  <si>
    <t>Approaches target (2024)</t>
  </si>
  <si>
    <t>Approaches target (2025)</t>
  </si>
  <si>
    <t>Initiated (2024)</t>
  </si>
  <si>
    <t>Initiated (2025)</t>
  </si>
  <si>
    <t>Not initiated (2024)</t>
  </si>
  <si>
    <t>Not initiated (2025)</t>
  </si>
  <si>
    <t>Not initated</t>
  </si>
  <si>
    <t>Initiated</t>
  </si>
  <si>
    <t>Approaches</t>
  </si>
  <si>
    <t>Meets target</t>
  </si>
  <si>
    <t>Table 1: Total budget MACP USD</t>
  </si>
  <si>
    <t>Table 5: Total budget OF USD</t>
  </si>
  <si>
    <r>
      <t>Organization</t>
    </r>
    <r>
      <rPr>
        <sz val="10"/>
        <rFont val="Calibri"/>
        <family val="2"/>
      </rPr>
      <t> </t>
    </r>
  </si>
  <si>
    <r>
      <t>Total </t>
    </r>
    <r>
      <rPr>
        <sz val="10"/>
        <rFont val="Calibri"/>
        <family val="2"/>
      </rPr>
      <t> </t>
    </r>
    <r>
      <rPr>
        <b/>
        <sz val="10"/>
        <rFont val="Calibri"/>
        <family val="2"/>
      </rPr>
      <t>(2024-2027)</t>
    </r>
  </si>
  <si>
    <t>UNHCR </t>
  </si>
  <si>
    <t>UNICEF </t>
  </si>
  <si>
    <t>ILO                </t>
  </si>
  <si>
    <t>World Bank  </t>
  </si>
  <si>
    <t>IFC </t>
  </si>
  <si>
    <t>Total </t>
  </si>
  <si>
    <t>Table 2: Total activity costs MACP USD</t>
  </si>
  <si>
    <t>Table 6: Total activity costs OF USD</t>
  </si>
  <si>
    <t>UNICEF</t>
  </si>
  <si>
    <t>UNICEF (cross-sectoral cost)*</t>
  </si>
  <si>
    <t xml:space="preserve">Table 7: Indirect recovery costs OF USD - optional </t>
  </si>
  <si>
    <t xml:space="preserve">Table 3: Indirect recovery costs MACP USD - optional </t>
  </si>
  <si>
    <t>Table 8: UN Levy costs OF USD</t>
  </si>
  <si>
    <t>Table 4: UN Levy costs MACP USD</t>
  </si>
  <si>
    <t>* Cross sectoral costs are directly related to programme/projects including personnel such as admin and finance, supply/logistics staff, office equipment, furniture, rental of premises, office maintenance, security, etc. that can be associated with the staff supporting the successful implementation of the projects. They include costs still associated with the direct delivery, e.g. programme staff entitlements/benefits, costs associated to these staff related to office equipment, premises, security, etc…). They also include costs of centrally managed services benefitting all staff and programmes but managed centrally (e.g., ICT services/software licenses and UN field security).  They are linked to the staff and the result(s) they support and are funded from the same funding source as the staff salary through cost attribution, using payroll as the mechanism. These costs vary from country to country, e.g. due to costs related to security which obviously vary by context. In Sudan, the standard cost is 12%.</t>
  </si>
  <si>
    <t>Reference</t>
  </si>
  <si>
    <t>Title of Intervention</t>
  </si>
  <si>
    <t>Type of intervention</t>
  </si>
  <si>
    <t>MACP or OF</t>
  </si>
  <si>
    <t>Short description of Intervention</t>
  </si>
  <si>
    <t>Pillar</t>
  </si>
  <si>
    <t>Participating Partners (PROSPECTS only)</t>
  </si>
  <si>
    <t>UNICEF Budget (if applicable)</t>
  </si>
  <si>
    <t>UNHCR Budget (if applicable)</t>
  </si>
  <si>
    <t>ILO Budget (if applicable)</t>
  </si>
  <si>
    <t>WB Budget (if applicable)</t>
  </si>
  <si>
    <t>IFC Budget (if applicable)</t>
  </si>
  <si>
    <t>Total budget (= multi-annual)</t>
  </si>
  <si>
    <t xml:space="preserve">Geographic area </t>
  </si>
  <si>
    <t>Implementation period</t>
  </si>
  <si>
    <t xml:space="preserve">Target group         </t>
  </si>
  <si>
    <t>Government Counterparts</t>
  </si>
  <si>
    <t xml:space="preserve">Other implementing organizations </t>
  </si>
  <si>
    <t>Contribution to ToC Outcomes</t>
  </si>
  <si>
    <t xml:space="preserve">Other relevant information </t>
  </si>
  <si>
    <t>Pillar 1: EDUCATION AND LEARNING</t>
  </si>
  <si>
    <t xml:space="preserve">Provide technical support to FDPs/HCs to ensure children access and complete primary formal or Non-Formal Education (NFE) including early learning </t>
  </si>
  <si>
    <t>Collective intervention</t>
  </si>
  <si>
    <t>MACP</t>
  </si>
  <si>
    <t>The proposed education intervention will focus on expanding access and completion to learning opportunities in safe and protective environments while reinforcing resilience efforts and recovery trends for children and adolescents (5-18 years) most affected (FDPs) by conflict. By restoring and revitalizing schools inclusive of FDPs, the aim is to protect children, both physically and emotionally, in unstable environments now and in the future through the education national system. To achieve this, several interventions will be implemented and reinforced by other Prospects Pillar activities. The main intervention areas include: i) Establishment of safe learning spaces which include the provision of Teaching Learning Materials to support literacy and numeracy and psychosocial well-being of children. The SLS can be a tent, repaired classroom or school ii) undertake education infrastructure activities that will build, rehabilitate, or refurbish parts of permanent structures, such as gender and disability responsive WASH facilities, classrooms, and offices in line with Ministry of Education standards iii)provision of harmonized incentive payment to frontline workers (teachers, facilitator etc.) aligned to the MoE guidelines iv)  Establish referral pathways to connect learners with appropriate child protection case management services, in collaboration with protection interventions and social workers. In a scenario based approach, as construction or rehabilitation work are difficult in the currect context and schools are closed in various states as hosting IDPs, UNICEF will give priority to the establishment of safe learning spaces following an integrated approach (Makanna+) of multi-service provision (Education, child protection, WASH). (1a)</t>
  </si>
  <si>
    <t>UNICEF and UNHCR</t>
  </si>
  <si>
    <t>White Nile state and Kassala state</t>
  </si>
  <si>
    <t>2024-2027</t>
  </si>
  <si>
    <t xml:space="preserve">Refugees,  and HC </t>
  </si>
  <si>
    <t xml:space="preserve">Ministry of education at the Federal and States level </t>
  </si>
  <si>
    <t>TBD</t>
  </si>
  <si>
    <t>Access to basic services</t>
  </si>
  <si>
    <t>NIL</t>
  </si>
  <si>
    <t>Provide technical support towards inclusion of refugees into education policies</t>
  </si>
  <si>
    <r>
      <rPr>
        <sz val="11"/>
        <color rgb="FF000000"/>
        <rFont val="Calibri"/>
        <family val="2"/>
        <scheme val="minor"/>
      </rPr>
      <t xml:space="preserve">The intervention will prioritize two concrete policies that will gear towards refugees’ and forcibly displaced persons participation and inclusion in the education system. 
First, the inclusion of Forcibly Displaced Persons (FDPs) in the national education system. The Sudanese government committed to the inclusion of refugee education into the national system as outlined in the Djibouti Declaration of 2017 and the Sustainable Development Goal 4 (SDG4) and the 2019 Global Refugee Forum (GRF) where the government of Sudan pledged to gradual policy inclusion. Some of the key activities will include cascading the federal commitments to the state level, support the roll-out of recent IGAD evaluation findings/recommendation education, training of MoE and partners on inclusion to integration of refugee education sector development plans and functions at all levels and departments within the MoE structure and advocate for refugee inclusion in the all-new education sectoral plans to be developed by donors and line ministries. UNHCR be the technical lead in the development of the policy. 
Second, deliberate efforts will be undertaken towards revitalization of the skills development and Technical Vocational Education and Training system through, provision of technical support to harmonize existing skills development and Technical Vocational Education and Training Policies including Operational Plan with Result Framework Matrix that is inclusive of refugee education in terms of access and eligibility for forcibly displaced persons. Key areas of intervention will be to ii) Provide support to stakeholder’s including Ministry of Youth and Sports and the MoE to roll – out and popularize key education policies (Refugee Education, skills development &amp; TVET policies in collaboration with other stakeholders, relevant line ministries and other development partners in the targeted areas. UNICEF will mainly focus on skills development for young people including non-formal education pathways for skills in the future while ILO will serve as the technical lead in the drafting of the skills development and TVET policy. </t>
    </r>
    <r>
      <rPr>
        <sz val="11"/>
        <color rgb="FFFF0000"/>
        <rFont val="Calibri"/>
        <family val="2"/>
        <scheme val="minor"/>
      </rPr>
      <t xml:space="preserve">The partners are already working with existing, technical, and functional departments at the states Ministry of Education in both Kassala and White Nile. The partner will continue to leverage working with state teams including enhancing their capacities to deliver for children and improve learning outcomes. Every step of the engagement process will be documented, and lesson learnt shared with the federal state once the situation generally improved. (1c)
</t>
    </r>
  </si>
  <si>
    <t>UNICEF, UNHCR and ILO</t>
  </si>
  <si>
    <t>Refugees and HC</t>
  </si>
  <si>
    <t xml:space="preserve">Support the capacity building of relevant  government institutions in education </t>
  </si>
  <si>
    <r>
      <rPr>
        <sz val="11"/>
        <color rgb="FF000000"/>
        <rFont val="Calibri"/>
        <family val="2"/>
        <scheme val="minor"/>
      </rPr>
      <t xml:space="preserve">This intervention will focus on two cardinal activities to strengthen the capacity of the state's Ministry of Education and Youth and Sports.  These will include capacity development and technical support to the state's Ministry of Education (Education Management Information System-EMIS) and state-level Refugee Education Committee in conducting needs assessment, data collection, analysis, and processing. An organizational capacity assessment will be conducted to identify critical and important areas of capacity building to ensure the response fulfils the needs of the targeted personnel across different departments.  UNICEF and UNHCR will use the opportunity to integrate practices and topics that promote the inclusion of FDPs into the national system in the planning and programming of the relevant departments (e.g., planning and teacher management departments). Where a capacity assessment is conducted UNICEF and UNHCR will collaborate with other partners to fill the gaps or undertake areas not covered. </t>
    </r>
    <r>
      <rPr>
        <sz val="11"/>
        <color rgb="FFFF0000"/>
        <rFont val="Calibri"/>
        <family val="2"/>
        <scheme val="minor"/>
      </rPr>
      <t xml:space="preserve">As indicated under 1.2, the partners will rely on working with existing experience and technical departments at the state level to implement the activities. </t>
    </r>
  </si>
  <si>
    <t>Support capacity development of adolescents and young people including meaningful participation and engagement in digital literacy and E-learning opportunities.</t>
  </si>
  <si>
    <t>The proposed intervention aims brand skills development and TVET and to enhance the meaningful participation and engagement of young people, especially girls, in addressing the specific barriers to skilling and employment. The component will work to address key concerns, develop a collaborative set of priorities, and co-create interventions, rebranding to shift the perceptions of career and job ready skills training. Key actions to be undertaken will include i) youth led engagement and participation in civic discourses, which will address the negative perceptions regarding the relevancy and quality of education and skills/TVET through a Social and Behavior Change (SBC) lens ii) Support to the establishment of adolescent led child clubs to ensure children and adolescent cultivate relevant skills in life skills and citizenship education.  The club is also a space for children and adolescent to meet and participate in recreational activities iii) Support young people in higher grade access to E-learning opportunities to improve learning outcomes iii) provision of digital literacy opportunities to adolescent and young people to enhance learning to earning pathways/ school to work transition (1b).</t>
  </si>
  <si>
    <t>UNICEF and ILO</t>
  </si>
  <si>
    <t> </t>
  </si>
  <si>
    <t xml:space="preserve">Refugees and HC young people </t>
  </si>
  <si>
    <t>Ministry of Education at the Federal and States level, Minstry of Youth and Sports</t>
  </si>
  <si>
    <t xml:space="preserve">Access to socio-economic opportunities </t>
  </si>
  <si>
    <t xml:space="preserve">This intervention will build on and leverage the education, learning and experiences in (Prospects I) and improve on the collaboration between UNICEF and ILO. Young people will be provided comprehensive skills in UPSHIFT ( life skills, social innovation and social entrepreneurship) and will be link to ILO start your business training. At the end of the trainings the beneficiaries will be provided with tool kits and small seed resources to innovate and start their own business in an effort to improve their financial independence. </t>
  </si>
  <si>
    <t xml:space="preserve">Capacity development of teachers/facilitators/technical  trainers in pedagogy/teaching methodologies and digital education </t>
  </si>
  <si>
    <t xml:space="preserve">The primary aim of the intervention is to ensure teachers, facilitators and technical/TVET trainers acquire the necessary, practical, and technical skills to deliver teaching and training in an effective and coordinated manner. Research has shown that most teachers/trainers in schools and skills development institutions lack classroom management skills, pedagogical skills, and competencies to deliver courses in an effective manner. The World has advanced and still many teachers/trainers in Sudan lack basic Digital literacy skills. Introducing digital literacy for teachers, will advance learning, mitigate learning loss, and create opportunities for social and emotional engagement between teachers and students. Leadership and governance skills will be introduced to all Principals and Directors of institutions to ensure quality delivery and proper management of the institutions. The below interventions will be implemented i) Conduct training for teachers/facilitators and trainers in digital literacy skills and pedagogy/teaching methodologies ii) Develop standardized pedagogy and teaching methodology manuals for primary schools and TVET institutions iii) Conduct capacity development for directors and administrators in school leadership and governance) iv) Teachers/facilitators will also be trained in Mental Health and Psycho-social Support (MHPSS) to act as facilitators of structured MHPSS activities in schools. (1.1a)	  </t>
  </si>
  <si>
    <t>UNICEF and  ILO</t>
  </si>
  <si>
    <t>Teaches, trainers &amp; facilitators</t>
  </si>
  <si>
    <t xml:space="preserve">Capacity building for government  States and Federal TVET Bureaus on the updating and revision of skills development curricula  </t>
  </si>
  <si>
    <t xml:space="preserve">The main aim of the intervention is to provide technical support to States Ministries of Educaton and skills development institutions including PTAs, administrators, facilitators and trainers to review and revise 5 specific core courses curricula to improve learning outcome and effective teaching delivery. The intervention is specifically important to ensure teaching curricula are gender sensitive, up to date, and meets the growing needs and aspiration of learners within the 21 century. To achieve this, the following actions will be taken:
 i) Engagement with States Ministries of Education leadership in the identification of core subject areas that need to be revised
 ii) Provide technical support to the recruitment of technical experts to support the revision and publication process 
iii) Provide technical support in the organization of a capacity development workshop to identify gaps with the curriculum and solicit substantive feedback from Ministries, trainers, facilitators, PTAs, development partners and students etc. 
iv) Provide technical support and ensure the availability of drafts core subjects curricula
v) Support the SMoEs to organize validation workshops and finally agree on the content of the curricula 
vi) Produce final drafts curricula and share with key stakeholders and also ensuring the availability of online versions. Key deliverables will include the availability of gender-sensitive curricula in 4 core subject areas; at least 3000 teachers trained in curriculum development; 1000 PTA trained in curriculum monitoring and implementation and support the establishment of a TVET Teachers and Trainers Network   (1.1b)    </t>
  </si>
  <si>
    <t>Ministry of Education, Ministry of Youth &amp; Sports, Supreme Commission on Skills development staff</t>
  </si>
  <si>
    <t>Ministry of Education, Ministry of Youth &amp; Sports, Supreme Commission on Skills development</t>
  </si>
  <si>
    <t xml:space="preserve">Support the enrollment of children in pre-primary and primary from FDPs/HCs communities in formal and non-formal education setting </t>
  </si>
  <si>
    <t>Partner specific intervention</t>
  </si>
  <si>
    <r>
      <rPr>
        <sz val="11"/>
        <color rgb="FF000000"/>
        <rFont val="Calibri"/>
        <family val="2"/>
        <scheme val="minor"/>
      </rPr>
      <t xml:space="preserve">The aim of the intervention is to support new enrollment of children in formal and non-formal education settings. To achieve this, it is imperative to support safe Back to Learning campaigns in local communities to increase the chances of children's enrollment in formal and non-formal education. The overall objective of the Back to Learning campaign is to enable out – of – school children to access education and continue learning in primary schools, Alternative Learning Programme (ALP) centers and E-learning centers. Prior to the conflict Sudan recorded low education indices which has been compounded by the conflict. When compared to FDPs, displaced children three affected. The on-going conflict has resulted in all children affected equally and majority consisted of out since April 2023. Girls in particular face additional socio-cultural norms which severely restrict their mobility; combined with safety concerns and supply-related challenges (such as a lack of trained female teachers or gender-segregated latrines). To improve the enrolment rate, the following interventions will be implemented:
i)	Sensitize local communities on the importance of boys’ and girls’ education and its benefits to the individual, family and community.
ii)	Identify the Out-of-school children (OOSC) and encourage their parents to send them to school or ALP and support them to continue their education including Identification of protection risks between schools and home that children particularly girls are likely to face and develop mitigation measure in collaboration with the community.
iii)	Advocate with government officials and mobilize partners and community leaders to support education. 
iv)	Revitalize the functioning of the Parents Teachers Association to support the go-back-to-school campaigns through training and IEC materials jointly developed with the MoE.
v)	</t>
    </r>
    <r>
      <rPr>
        <sz val="11"/>
        <color rgb="FFFF0000"/>
        <rFont val="Calibri"/>
        <family val="2"/>
        <scheme val="minor"/>
      </rPr>
      <t xml:space="preserve">Advocate for re-opening of schools for all children boys and girls including advocating with communities and local authorizes to find alternative learning spaces as some schools are  occupied by IDPs and armed groups.    
</t>
    </r>
    <r>
      <rPr>
        <sz val="11"/>
        <color rgb="FF000000"/>
        <rFont val="Calibri"/>
        <family val="2"/>
        <scheme val="minor"/>
      </rPr>
      <t xml:space="preserve">vi)	Conduct GBV risk audit in schools and develop joint mitigation measures with the PTA and children including engaging radio/TV programme available to campaign towards go back to school/om importance of education and provide an interactive platform for the MoE to sensitize the community on the MoE plans to revamp education in the country.                                               vii) In coordination with child protection interventions, ensure the clubs raise awareness on protection risks including GBV, FGM, child marriage, violence against children 	
</t>
    </r>
  </si>
  <si>
    <t>Refugees and HC Children and adolescents</t>
  </si>
  <si>
    <t xml:space="preserve">Support initiatives to improve retention of children in school </t>
  </si>
  <si>
    <t xml:space="preserve">Retention of children in formal and non-formal education setting has proven to be more difficult especially in displaced communities and host communities directly or indirectly affected by the conflict. Retention of children in school can be caused by factors in school and outside school mainly at the household level. FDPs household families are likely to face myriad social-economic challenges that may lead to drop-out or high OOS children when families are required to meet the opportunity cost of schooling, meet the hidden cost of schooling and at the same meet the direct cost of education. At the school level lack of a concussive, protective, and friendly environment contributes to school dropout. The proposed activities under this result 1.9 are mutually reinforced by interventions proposed under 1.1 above. To achieve this, it is imperative to implement the below sub activities:
i) Provision of learning materials (teacher kits, blackboard, student kit, provision dignity kits for girls with the reproductive age improve enrollment and reduce the financial barriers of students especially girls
ii) Support the functionality of Alternative Learning Programme (ALP) including of seeding funding to improve learning outcomes in ALP centers
iii)Support extra curriculum activities at school and locality level the brings together HC and FDPs (e.g., sports, drama, arts competition etc.) for children including establishment of adolescent led child clubs to improve the skills of children and adolescents in life skills/21 century skills and citizenship education 
iv)Provision of school grant for the effective management and functionality of the national schools including camp/settlement/community schools registered by MoE.
v)Advocate for elimination of school’s levies that may be a barrier to retention or access to education.
vi) provision of school grants to all prospects school to improve students' performance vi) provision of facilitators/teacher’s compensation. (1.2b) 
</t>
  </si>
  <si>
    <t xml:space="preserve">Support adolescents and young people enrolled in technical/ skills development education to remain in school </t>
  </si>
  <si>
    <t>The intervention will focus on supporting adolescents and young people who have already been enrolled in technical/ skills development education to remain in school through;
i) provision of technical learning materials for workshop purposes (tools, equipment etc.)
ii) provision of incentive for girls and other disadvantage boys attending key technical course (auto mechanic, engineering, computer science etc.) 1.3a</t>
  </si>
  <si>
    <t xml:space="preserve">UNICEF, UNHCR, ILO </t>
  </si>
  <si>
    <t xml:space="preserve">Adolescents and youth from refugees and host communities </t>
  </si>
  <si>
    <t>Ministry of Youth &amp; Sports and Ministry of Labour</t>
  </si>
  <si>
    <t xml:space="preserve">Support apprenticeship, work-based learning, and internship opportunities for young people (18-24 years)
</t>
  </si>
  <si>
    <t>This activity will link young people from Forcibly Displaced and Host communities to participate in work-based learning or internship opportunities based on the requirement of the relevant skills institutions. The partners will build a strong working relationship will companies and business to ensure safety the safety and learning of the beneficiaries.  UNICEF and ILO will facilitate provision of vocational training, internship, apprenticeship opportunities and provision of relevant toolkits, targeting refugees and host community youth, women-headed households and people at risk of irregular onward movement. (1.3b)</t>
  </si>
  <si>
    <t>UNHCR and ILO</t>
  </si>
  <si>
    <t xml:space="preserve">Technical support for Education and learning intervention </t>
  </si>
  <si>
    <t>Partner specific</t>
  </si>
  <si>
    <t>UNICEF staff working on the partnership at field and Khartoum levels</t>
  </si>
  <si>
    <t>Pillar 2: ECONOMIC INCLUSION</t>
  </si>
  <si>
    <t>2.1 Increased Private Sector or Public investment and enhanced business environment for creating economic opportunities for forcibly displaced and host communities</t>
  </si>
  <si>
    <t>Promote value chain development and EIIP approaches in the targeted areas with potential economic opportunities for FDP and HC.</t>
  </si>
  <si>
    <r>
      <t xml:space="preserve">Construction of storage facilities, improve access roads and market places to support the agriculture cooperatives by providing an adequate space to store their crops after the harvest season and provide better access to marketplaces. </t>
    </r>
    <r>
      <rPr>
        <sz val="11"/>
        <color rgb="FF000000"/>
        <rFont val="Calibri"/>
        <family val="2"/>
      </rPr>
      <t xml:space="preserve">The intervention will ensure that the needs of women and persons with disabilities are taken into account in terms of the infrastructure design, and that they can participate equitably as workers/contractors in construction. </t>
    </r>
  </si>
  <si>
    <t>ILO, UNHCR</t>
  </si>
  <si>
    <t xml:space="preserve">Refugees and HC  Agriculture cooperatives </t>
  </si>
  <si>
    <t>Ministry of Agriculture. Ministry of Trade.        Ministry of infrastructure. Labour offices in the states</t>
  </si>
  <si>
    <t xml:space="preserve">Conduct a preliminary assessment of occupational safety and health (OSH) in the construction sector in Kassala and White Nile states. This assessment will provide an overview of the OSH conditions across construction, analyze contractor’s and workers knowledge of OSH practices, and identifies areas for improvement and capacity building needs. The ILO will offer training and capacity building for community groups, civil sociaty organizations, private sector contractors, and public institutions (local goverment and line ministries) on safety and health measures in construction sites. </t>
  </si>
  <si>
    <t>ILO, UNICEF and UNHCR</t>
  </si>
  <si>
    <t>2024-2025</t>
  </si>
  <si>
    <t>Ministry of Health.        Ministry of infrastructure. Labour offices in the states</t>
  </si>
  <si>
    <t>Promote green jobs and livelihoods through green works to improve socio-economic status for refugees and host community</t>
  </si>
  <si>
    <t>Afforestation project through planting and irrigating trees to address climate challenges, promote sustainable development, and provide decent work opportunities for refugees and host communities</t>
  </si>
  <si>
    <t>Kassala state</t>
  </si>
  <si>
    <t>2024-2026</t>
  </si>
  <si>
    <t>Ministry of Agriculture.        Ministry of infrastructure. Labour offices in the states</t>
  </si>
  <si>
    <t>2.2.</t>
  </si>
  <si>
    <t xml:space="preserve">Strengthen Market Linkages for the cooperatives to access </t>
  </si>
  <si>
    <t>This interventions aims to work with the private sector in 2 most profitable and inclusive value chains in the targeted areas. The ILO will build the capacity of the private sector actors through extensive trainings on quality of export to the regional markets in MENA and East Africa regions. While this has started in phase 1, in the second phase ILO aims to mobilize the private sector funds to contribute to developing the cooperatives that will sources the crops to the regional market. Though Sudan has been challenged by the conflict, however the demand from groundnuts, Gum Arabic and livestock among other value chains is still ongoing. Hence, the aim is to link the private sector with the cooperatives from the onset, and ensure that their interests are aligned and intertwined. In this phase the ILO will aim to target 5000 farmers to form cooperatives in the selected locations, which is double the target reached in phase 1. However, in this phase the ILO will work with the technical units in the Ministry of Agriculture and Ministry of Trade to ensure they are capacitated to deliver this scope of work after the project ends.</t>
  </si>
  <si>
    <t>ILO</t>
  </si>
  <si>
    <t>HC and FDPs</t>
  </si>
  <si>
    <t>Ministry of Agriculture and Ministry of Trade</t>
  </si>
  <si>
    <t>UNHCR in collaboration with ILO will facilitate provision of agricultural extension initiatives and value-chain development and improvement to refuges and HC. UNHCR will provide access to productive assets (agricultural tools and livestock) and ILO will facilitate Agri-business support and market linkages to internal and external markets.</t>
  </si>
  <si>
    <t>Institutionalizing BDS in Enterprise Development organizations.</t>
  </si>
  <si>
    <t xml:space="preserve">Using ILO tools on SME development and cooperative development adapted in PROSPECTS phase to support the creation of Argo-cooperatives and the upgrading of Agro societies and production associations in the new states to better position them for engagement in value chains, accessing finance, lending schemes, and/or negotiating production conditions and pricing through capacity development training and administrative support. Initiatives will include support and monitor the delivery of farming inputs (improved seeds, fertilizers, fungicides, and hermetic bags) to small scale farmers with focus on selected value chains. </t>
  </si>
  <si>
    <t>Refugees, IDPs and HC</t>
  </si>
  <si>
    <t>Ministry of Agriculture. Ministry of Trade.        Labour offices in the states. Private Sector</t>
  </si>
  <si>
    <t xml:space="preserve">Institutionalizing entrepreneurship promotion </t>
  </si>
  <si>
    <t>This intervention aims to build on the intervention and achievements of the first phase, which has reached 2700 entrepreneurs with capacity building, market linkages and mentorship services. While this scope of work has been delivered by a Service Provide that ILO has capacitated, in the second phase the priority will be to embedded this in government and quasi government technical units. This intervention will build the capacity of 6 relevant government technical units and quasi government financial institutions to provide business training and mentorship to 10,000 woman and man from both the Host and Forcibly Displaced Communities. These units will be supported in their delivery by the Service Contractor that delivered the first phase, which will play a guiding role to ensure these new service providers learn from the lessons learned in the previous phase and reflect that in their implementation. The main aim of this intervention is to ensure the entrepreneurship training continues to be delivered in the country after the project ends which will be the pathway for sustainability of service delivery.</t>
  </si>
  <si>
    <t>Government and quasi government business support units.
Entrepreneurs (HC&amp;FDPs) from the age group between 18-59</t>
  </si>
  <si>
    <t>Ministry of Finance, SME development Unit</t>
  </si>
  <si>
    <t>UNHCR will facilitate promotion of income generating activities (IGA) that focus on women empowerment (fishery skills training in fish processing wet salted and drying fish, and net making) and complement skills training with ILO’s Start and Improve Your Business (SIYB).</t>
  </si>
  <si>
    <t>Government and quasi government business support units.
Entrepreneurs (HC&amp;FDPs) from the age group between 18-60</t>
  </si>
  <si>
    <t>Scaling up financial inclusion</t>
  </si>
  <si>
    <t>This intervention will scale up the pilot of financial inclusion that was delivered in the first phase. The ILO will work with 4 Financial Institutions and build their capacity to design and provide fit to context financial services. Through working with these partners, the ILO will reach 10,000 client with loans and saving products as the market demands. In this phase the ILO will work with the partners to ensure they are capable of managing funds that are earmarked for FDPs and ensure they are reaching the targeted numbers are growing their portfolio for future clients after the project ends. Part of this interventions, the ILO will build the MFIs capacity to provide high quality microfinance services through the training packages of Making Microfinance work I and II.</t>
  </si>
  <si>
    <t>Government and quasi government business support units.
Entrepreneurs (HC&amp;FDPs) from the age group between 18-61</t>
  </si>
  <si>
    <t>Central Bank of Sudan, Microfinance Unit</t>
  </si>
  <si>
    <t>UNHCR together with ILO will facilitate initiation of microfinance initiatives using the Village Savings and Loans (VSL) concept, targeting refugee women and link them to MFIs.</t>
  </si>
  <si>
    <t>Digitalization for entrepreneurs</t>
  </si>
  <si>
    <t>This intervention will embed digitized versions of ILO training packages to ensure that entrepreneurs can access business tips and advice all year round. The ILO will partner with the private sector on this intervention to ensure a sustainable business model is developed so that the service is accessible after the project ends. This will also allow those who live in remote areas to access the service when the face to face option is not available. This intervention will reach 20,000 entrepreneur. AI technology will be utilized to ensure the content is context relevant depending on the locality the entrepreneur is working in.</t>
  </si>
  <si>
    <t>The private sector</t>
  </si>
  <si>
    <t>Provide access to financial services</t>
  </si>
  <si>
    <t xml:space="preserve">Microfinance initiatives, including Village Savings and Loans (VSL) programs, targeting refugee/host community women and girls for livelihood initiatives as well VSL for youth for construction of improved latrines 
</t>
  </si>
  <si>
    <t>ILO, UNHCR and UNICEF</t>
  </si>
  <si>
    <t>Provision of support towards Vocational training initiatives</t>
  </si>
  <si>
    <t xml:space="preserve">Provision of vocational training, apprenticeship opportunities and provision of relevant toolkits, targeting refugee and host community youths, women-headed households and people at risk of irregular onward movement.
</t>
  </si>
  <si>
    <t>Provide access to work permits</t>
  </si>
  <si>
    <t>This will facilitate access to work permits in various agricultural production activities and  support for individuals to facilitate movement of refugees and access to markets</t>
  </si>
  <si>
    <t>ILO and UNHCR</t>
  </si>
  <si>
    <t>Pillar 3: PROTECTION AND SOCIAL PROTECTION</t>
  </si>
  <si>
    <t>3.1</t>
  </si>
  <si>
    <t>Joint policy advocacy and review of regulations to promote refugee inclusion into relevant legal and policy frameworks, particularly protection and social protection systems</t>
  </si>
  <si>
    <t>Review of legal frameworks and policies to ensure inclusion of refugees in protection and social protection systems. Technical and targeted support to relevant authorities at federal and statal levels to convene regular joint policy dialogues to plan for legislation review and implementation to improve inclusion and foster refugee protection. Similarly, advocacy for review of National regulation and policy on Children protection  for inclusion of refugee and other forcibly displaced children.  Specifically UNICEF will focus on support to review and update the Child Act 2010 (revised but not approved in 2021), review of policy on alternative care, align SoPs on child protection case management and develop Social Work regulations and structure, review of birth registration legislation to ensure inclusion and overcome discrepancies among legislations</t>
  </si>
  <si>
    <t>UNICEF, UNHCR, ILO</t>
  </si>
  <si>
    <t>Kassala and White Nile</t>
  </si>
  <si>
    <t>2024- 2027</t>
  </si>
  <si>
    <t>Government authorities</t>
  </si>
  <si>
    <t>Ministry of social welfare and National council for child welfare. Ministry of Justice</t>
  </si>
  <si>
    <t xml:space="preserve">Access to rights </t>
  </si>
  <si>
    <t>Capacity building and strengthening of civil registration system, including support on rehabilitating/establish and equip civil registry offices to increase inclusive access</t>
  </si>
  <si>
    <t xml:space="preserve">UNICEF and UNHCR will work at various level to support the re-opening of civil registry in the target localities, Including supporting rehabilitation (if/as needed) and equipment of civil registries to increase access, particularly in remote areas. The intervention will start from a rapid assessing the status of birth registration, including the functionality of the central civic registration database and it's current location, and the functionality of civic registration offices in the target localitites. Joint advocacy and capacity building of civil registry officials to overcome bureaucratic  impediments particularly for refugee children, single mothers, adopted children starting from good practives in some States (i.e. related to the marriage certificate of parents, name for adopted children etc..). UNICEF and UNHCR  will collborately   seek to build the capacity building for civil registry officials in the respective locations  to ensure access to birth documentation for refugees and HC. </t>
  </si>
  <si>
    <t>UNHCR and UNICEF</t>
  </si>
  <si>
    <t>civil registry</t>
  </si>
  <si>
    <t>Ministry of Interior/ civil registry offices</t>
  </si>
  <si>
    <t>Promote legal identity for all, including birth registration and legal documentation</t>
  </si>
  <si>
    <t>UNICEF and UNHCR will work with the authorities at various level to advocate for free birth registration implemented in practice (vs new MoF requests). The activity include Social and behavioral change interventions and  awareness raising with the community in support of Birth registration and documentation. In Sudan current scenario it will also include  supporting FDPs and Host in retrieving lost documentation and birth certificates crucial to prevent many Child Protection concerns (arrests or exploitation/trafficking during unsafe migration, family separation, child labour, children recruited or in contact with armed groups);  as well as mobile teams and integration with other caimpaigns (such as vaccinations) to facilitate registration in remote areas. While in the long term more focus will be shifted on the interoperability between health facilities and civil registry.</t>
  </si>
  <si>
    <t>UNICEF, UNHCR</t>
  </si>
  <si>
    <t>FDPs and HC</t>
  </si>
  <si>
    <t>Strengthening child protection system through support and comprehensive capacity building to the social service workforce, MosD/NCCW and partners including  towards establishing a functioning  National child protection case management system.</t>
  </si>
  <si>
    <t>Aligned intervention</t>
  </si>
  <si>
    <t>UNICEF will continue in the effort to strenghthen the social service workforce and in the current context to avoid the systems from fully collapse. In the current scenario UNICEF will support the Social Service Workforce to mantain presence and improve capacity to ensure child protection service provision (case management, MHPSS, family tracing and reunification or alternative care for UASCs etc..). UNICEF, in coordination with the CP AoR and partners and with the support of an INGOs will lead a comprehensive programme to support steps towards re-esuming the establishment of a national Child Protection Case Management system. The steps will include: a) alignment of Standard Operating Procedures (SoPs) - including for refugee camps settings, b) Training of Trainers targeting social workers from MoSD/NCCW and 2 case workers from each CP actor - starting from Kassala as a pilot and then to be cascaded through a comprehensive 1 year training and on-job coaching. Intervention part of broader investment on child protection systems strengthening and capacity building of  MoSD/NCCW/SCCW. In the short term the intervention include also a rapid mapping of the social service workforce and the different roles and responsibility, define incetives for each role and align across states and CP actors (through the CP AoR) to avoid issues related to discrepancies and lack of retaliation capacity from the authorities Vs INGO/UN. In the scenario of a peasiful Sudan with recognized institution work on social service workforce regulations will be resumed. UNHCR will also support and coordinate with MoSD social workers for protection and child protection matter through Capacity building for ministry of social welfare and local partners for strengthening  the national child protection systems. Enhancement of digitalization of case management in refugee context in coordination with prospects partners.</t>
  </si>
  <si>
    <t>Social service workforce</t>
  </si>
  <si>
    <t xml:space="preserve">Ministry of social welfare and National council for child welfare. </t>
  </si>
  <si>
    <t xml:space="preserve">Provision and facilitated access to specialized protection services through Case Management &amp; Referral (MHPSS, medical aid, legal aid, FTR/alternative care for UASCs, GBV response etc..) particulaly for UASCs, MRM, GBV, VAC cases 
</t>
  </si>
  <si>
    <t xml:space="preserve">UNICEF and UNHCR will support the provision and access to child protection specialized services and information for FDPs and HCs through coordinated Case Management &amp; referral to services, including MHPSS, health referral, GBV response, Best interests Aassessment and determination (BIA/BIDs) and consequent family tracing and reunification or alternative care for UASCs, piloting of emergency foster families. The intervention and capacity building in activity 3.5 will be cascaded to the case worker in the field and ensure the implementation of uniform SoPs and forms by the various Child Protection Actors. The intervention include ensuring the presence of referral pathway, service provision and support to the victims in accessing the referred services </t>
  </si>
  <si>
    <t>Children, girl and boys from FDCs and HC</t>
  </si>
  <si>
    <t>Inclusive Child Protection Information Management system CPIMS+/Primero integrated nationally and piloted</t>
  </si>
  <si>
    <t>Partner specific/ aligned</t>
  </si>
  <si>
    <t>UNICEF will lead  the roll out of CPIMS+/PRIMERO, boosting its use in selected piloting States (i.e. Kassala) and cascade its use throughout CP AoR and CP actors. In collaboration with UNHCR and its partners that will adopt PRiMERO for case management in refugee camps. Currently CP AoR partners at national level have been trained by UNICEF - including through technical support from UNICEF HQ and RO, to boost the registration of UASCs in PRIMERO; this intervention will ensure 1. to cascade the training in the States 2. to provide continuos technical assistence, including by UNICEF MENARO, to record the full case management of UASCs in country (in the short term). In ther longer term the PRIMERO CPIMS+ will provide the opportunity to improve cross-border case management of UASCs including to link the separeted children with their parents or caregivers. In addition CPIMS+ will support the evidence generation with data on UASCs which are often difficult to report and inform adeguate programme interventions.</t>
  </si>
  <si>
    <t>Access to a Protective environment through community based approach by the establishment/strengthening and capacity building of community structures as Community Based Protection and CP Networks (CBCPN) and community awareness campaigns</t>
  </si>
  <si>
    <t>Strengthen the capacity and resilience of the existing community structure  through refresher training on child protection, GBV, positive coping mechanism during emergency. Ensure development and sharing of ToRs and support their sustainability. UNICEF will support the establishment or re-ativation of Community based Child Protection Network in the target localities and will build their capacity to identintify children vulnerable cases(including victims of grave violations) and referr them, awareness on child protection risks in the current context such us unsafe a) migration/smuggling, trafficking,b)  prevention of family separation, exploitation, c) risk of recruitment in armed groups, d) age appropriate explosive ordinance Risk Education (EORE), e) risks of forced arrests and migration detention, enhancing alternative measures to detention for youth in contact with the law. 
Strengthen community capacity and resilience with focus on community structures (new and existing ones) comprising of Child Protection Committees, GBV task forces, among others leadership structures for sustainability. Comprehensive GBV assessment to identify and mitigate risks. This will be achieved through trainings/refresher trainings on the various protection principles/standards, positive mechanisms during emergency, timely and enhanced communication through dialogues, provision of phones to the leadership structures, airtime, establishment of protection facilities to report concerns.
Rehabilitation and equipment of women's centers and conducting workshops and training sessions for the Elected Refugee Committees and their extended community volunteers on GBV and domestic violence. In addition to COR staff,  refugees from respective camps  will be coached to cooperate with UNHCR as protection community volunteers in their communities regularly. This will help reduce and prevent incidents of GBV and PSEA among forcibly displaced people, and victims are supported.</t>
  </si>
  <si>
    <t>Community-based structures in FDP and HC</t>
  </si>
  <si>
    <t xml:space="preserve">Develop and roll-out plans for prevention of family separation and alternative care arrangement for UASCs/ children without parental care and children with disability,  including through communication strategy, behavioral change campaigns and advocacy, parenting and support to foster families
</t>
  </si>
  <si>
    <t xml:space="preserve">In the current context there is high risk of family separation, for various reason: during the displacement, family decinisions to divide to pursue various opportunities in country and out of the country. In addition, FDs particularly girl, young women, single mother and the increade number of poor households are struggling to provide for their families and children; in addition the high incidence of GBV and rape cases  (even though it is reported only the tip of the iceberg) it is expected to increase unwanted pregnancy and children abandonment. Those risks add up to the already exsisting high rate of abandonment of vulnerable groups of children as disable children and children born out of wedlock. The behavioural change communication strategy aim to target those specific thematics to sensitivize the community in overcoming stigma against those children, reduce family separation including through further support for those parents/families (link with MCCT+ in Kassala) as well as support the MoSD in establishing foster care programme and volunteer programme for children with multiple vulnerabilities for example UASC/children without parental care with disability. 
</t>
  </si>
  <si>
    <t>3. 9</t>
  </si>
  <si>
    <t xml:space="preserve">Gender responsive and age appropriate prevention, risk mitigation and response to GBV, including FGM and child marriage,  including meaningful youth engagement in awareness raising and service dissemination through the adoption of innovative tools  to overcome stigma and access barriers (i.e. remote confidential access to counseling for mental health)
</t>
  </si>
  <si>
    <t xml:space="preserve">"The intervention aim to ensure quality, coordinated, survivor-centred, gender and age- appropriate prevention, risk mitigation and  response services are available and used by survivors of GBV including FGM and Child Marriage and other at risk groups. The interevention will start with an interagency assessment in the target localities on GBV and access barriers, including gender-related cultural and social norms. To respond to increased evidence of GBV and rape in the country UNICEF will engage community, particularly girls and youth in awareness raising, prevention and response to various forms of violence, abuses and gender-based violence including by supporting functiong referral pathway and presence of services and by facilitating digital access to remote/digital confidential professional counselling (U-Support Me app). This will allow both, to overcome the lack of access to and presence of professional counselling particularly in remote areas, as well as overcome the barrier of law use of the service (if/when available) dur to social norms and stigma. Work with youth will be done on social behavioral change. For the youngest children UNICEF will establish girls club in the schools to raise awareness on protection risks as GBV, FGM, Child Marriage, violence against children;  as well as promote the presence of social workers as entry point for vulnerable cases identification.
</t>
  </si>
  <si>
    <t xml:space="preserve">Construction/rehabilitation or establishment of mobile/semi-permanent  gender and diversity responsive community centers and child friendly spaces, including for provision of MHPSS 
</t>
  </si>
  <si>
    <t xml:space="preserve">The community centers will serve as hubs for implementing community initiatives. While CFS will focus on providing a safe spaces for children to healing and receive MHPSSservices  including through recreational activities as well as entry point for identification of vulnerable cases (UASC, survivor of GBV etc..) and provision of Child Protection case management and referral to specialized services. The center will also be used for playful  awareness raising on Child Protection risks to the children themselves and in the community. Capacity building for refugees and HC leaders on refugee legal rights will be carried out by UNHCR in the community centers.
</t>
  </si>
  <si>
    <t>UNHCR, UNICEF and ILO</t>
  </si>
  <si>
    <t xml:space="preserve">Ensure refugees have continuous access to asylum and fair justice system </t>
  </si>
  <si>
    <t>Upscaling COR staffing capacity in the both locations including the reception center to ensure timely registration of new arrivals and RSD procedures. This will help avoid creating a backlog, reduce long waiting times, and, more importantly, allow the application of standard RSD procedures, reducing risk rejections. Add to this, it will enable access to ID documents and full access to all available services, including health referrals. Supporting the RSD Appeal Board to convene adjudicatory meetings regularly and on an ad hoc basis reviewing rejected cases. (3.3a)
Rehabilitation and equipment of protection help desk facilities in  the camps to improve refugees' access to UNHCR in their own neighborhood. This will ensure refugees, particularly women and elderlies, do not incur unaffordable transportation costs to move from residing camps to reception centers in order to seek protection counselling. Add to this, it will help avoid crowds in the reception center.</t>
  </si>
  <si>
    <t xml:space="preserve">UNHCR </t>
  </si>
  <si>
    <t>Government officials- COR, Judiciary , Police, Immigration officials etc.</t>
  </si>
  <si>
    <t xml:space="preserve">COR </t>
  </si>
  <si>
    <t>Capacity building and strengthening of protection/social protection understanding among the law enforcement authorities</t>
  </si>
  <si>
    <t>Capacity-building workshops for law enforcement agents, including border police, judiciaries and independent refugee lawyers, to enhance access to territory, asylum and legal systems- Kassala and White.  UNICEF will focus on child-friendly - gender and diversity sensitive justice through capacity building of justice officials and law enforcement, dedicated child-friendly justice staff and institutions (i.e. child judge, child court), work with FCPUs, law enforcement and community with a focus on alternative to detention measures and end of migration detention while ensuring providion of MHPSS and gender appropriate interventions (i.e. separate rooms and latrines different entrance/waiting room/path for victims and abusers)</t>
  </si>
  <si>
    <t>Refugee and children in contact with the law</t>
  </si>
  <si>
    <t xml:space="preserve">Government officials- COR, Judiciary , Police, Immigration officials etc., Ministry of social welfare and National council for child welfare. </t>
  </si>
  <si>
    <r>
      <t>Access to durable solution</t>
    </r>
    <r>
      <rPr>
        <sz val="11"/>
        <color theme="1"/>
        <rFont val="Calibri"/>
        <family val="2"/>
      </rPr>
      <t>s</t>
    </r>
  </si>
  <si>
    <t>partner specific</t>
  </si>
  <si>
    <t>Constructing  office facilities / multipurpose centers in the two locations including office space for the  Refugee-Led Organizations . Procurement of  the necessary equipment's to build their capacities and prepare them better for partnering with UNHCR and other agencies. This will enhance community engagement in taking up gradually their own responsibilities and ownership, thus reducing their dependencies on aid agencies and implementing partners in the long term.</t>
  </si>
  <si>
    <t xml:space="preserve">Refugees </t>
  </si>
  <si>
    <t xml:space="preserve">Access to services </t>
  </si>
  <si>
    <t>Facilitate and systematically support the voluntary return of refugees to their country of origin, mostly Somalis and South Sudanese but also others.(ASR)</t>
  </si>
  <si>
    <t>UNHCR</t>
  </si>
  <si>
    <t xml:space="preserve">CoR </t>
  </si>
  <si>
    <t>Transitional approach from camps to integrated settlement/cities/municipalities benefiting to both host communities and refugees- modelling camp integrated camp approach in White Nile as well as new planned camp in While Nile</t>
  </si>
  <si>
    <r>
      <rPr>
        <sz val="11"/>
        <color theme="1"/>
        <rFont val="Calibri"/>
        <family val="2"/>
      </rPr>
      <t xml:space="preserve">Implementing peaceful coexistence projects jointly for refugees including refugee youth and host communities to encourage strengthening peaceful activities and existence along with each other.  All interventions proposed by UNICEF will target jointly member from the refugee and host communities, including urban refugees children often falling through the crack and lacking access to services due to the encampment policy. UNICEF work with local authorities will help in leveraging for refugee access to services in the host community </t>
    </r>
  </si>
  <si>
    <t xml:space="preserve">White Nile </t>
  </si>
  <si>
    <t>Refugee, IDPs and HC</t>
  </si>
  <si>
    <t xml:space="preserve">CoR and Local government </t>
  </si>
  <si>
    <t>Counter-trafficking</t>
  </si>
  <si>
    <r>
      <rPr>
        <sz val="11"/>
        <color theme="1"/>
        <rFont val="Calibri"/>
        <family val="2"/>
      </rPr>
      <t xml:space="preserve">UNHCR and UNICEF will continue efforts on prevention of trafficking, including thorugh engagement in the National Mixed Migration and Anti-trafficking task force, and follow up on the Action plan against human trafficking as well as engage in regional/global events and technical guidance. Adapt the SAFECHOOLS Skill-Set Human Trafficking Resilience Program curriculum and conduct trainings for teachers,  Youth leaders and partner social workers at Child Friendly spaces. Teachers, youth leaders and social workers will train children and youth to develop self-awareness, resilience and ability to recover from trauma. This program will help protect children and youth from being vulnerable to victimization. The intervention will also (1) Engage a team of refugee community volunteers in community outreach and protection monitoring in the refugee camps and also procure a full public address system to strengthen mass awareness activities and  CWC activities.(2) Develop and print IEC materials which will include banners,  and posters on smuggling and trafficking, human rights and labour laws, which will be set up  in different strategic refugee locations in  the camps and settlement. (3)  Run the telling the True  story  for  refugees. </t>
    </r>
  </si>
  <si>
    <t xml:space="preserve">UNHCR and UNICEF </t>
  </si>
  <si>
    <t xml:space="preserve">Refugee, Asylum seekers &amp; Immigrants </t>
  </si>
  <si>
    <t xml:space="preserve">CoR, border official, Ministry of Interior, Ministry of Justice, Ministry of social welfare and National council for child welfare. </t>
  </si>
  <si>
    <t>Youth meaningful engagement in Peacebuilding and awareness raising on protection risks</t>
  </si>
  <si>
    <t>UNHCR will undertake several initiatives that promote peacebuilding in localities hosting refugees, IDPs and host communities aimed at contributing to increased protection space for forcibly displaced young people and their host communities.  These initiatives will include: (1) supporting the sport-based activities in Kassala where other protection-related themes will be undertaken and disseminating peaceful coexistence messages.  (2) promote arts programmes at the established multipurpose centre to provide opportunities for young artists to acquire skills, develop their craft and provide opportunities for them to earn through their craft. The programme will also create art materials and run themed exhibitions in Kassala, which will include issues such as human trafficking, (3) Pilot the establishment of two refugee run Libraries in the camps and in urban localities hosting refugees to promote learning, youth development, innovation, and creativity. This will include the acquisition of books and portable reading devices; installation of solar lighting; and equipping the centers.</t>
  </si>
  <si>
    <t xml:space="preserve">refugees and HC </t>
  </si>
  <si>
    <t>partner specific / aligned</t>
  </si>
  <si>
    <t>UNICEF will support the existing or establishment of new Youth forum and Youth-led groups and engage them in advocacy on subject that matters to them (through U-Report) and linking their bottom up advocacy with Youth-led external advocacy including through the Sudanse UNICEF Youth embassador. UNICEF will initiate intervention for Youth and adolescents in the CFS/SLS and existing CASS in the target localities, including through the adoption of the Adolescent Kit, by engaging them in the consultation, planning and implementation of intervations in the area, ensuring their representation in the CBCPNs. In particular the youth engagement will be fostered in awareness raising on protection risks such as: a) age appropriate explosive ordinance Risk Education (EORE) b) risks associated with unsafe migration and risks of trafficking c) risk of recruitment in armed groups d) risks of exploitation and child worse form of child labour e) PSEA reporting channel, GBV including FGM/Saleema campaigns and child marriage d) AAP reporting channels</t>
  </si>
  <si>
    <t>girls and boys from FDPs and HC</t>
  </si>
  <si>
    <t>Ministry of social welfare and National council for child welfare, Ministry for youth and sports</t>
  </si>
  <si>
    <t xml:space="preserve">Technical support for protection intervention </t>
  </si>
  <si>
    <t>Technical support for protection intervention</t>
  </si>
  <si>
    <t>SOCIAL PROTECTION</t>
  </si>
  <si>
    <t xml:space="preserve">Inclusive Social Protection regulation and strategy </t>
  </si>
  <si>
    <t>Advocate and support the authorities to ensure social protection regulation and strategy are inclusive for FDPs. This intervention will aim to build on the draft strategy, advocate that the approved version is inclusive of refugees and other FDPs and put the basis for it's implementation when the context will allow. Steps: 1. Resume contact with the focal point in the MoSD to verify the approval status of the draft social policy strategy 2. Depending on its status advocate for convening the technical commettee to either proceed with the approval or if already approved develope an implementation plan 3. Provide technical support for ensuring and monitoring inclusiveness of FDPs as well as gender and diversity lens.</t>
  </si>
  <si>
    <t xml:space="preserve">UNICEF, ILO,  UNHCR </t>
  </si>
  <si>
    <t xml:space="preserve">Support frontline workers with cash transfer to allow maintaining service provision </t>
  </si>
  <si>
    <t xml:space="preserve">Expand piloting of CIU payment for frontline workers (social workers), family support especially to single-headed households, young mothers, emergency foster families, to prevent family separation. This intervention will allow frontline workers to keep providing services and avoid the system from collapsing </t>
  </si>
  <si>
    <t xml:space="preserve">Proof of concept/Costed analysis on alternative care (emergency foster family/community based arrangements for UASCs and foster families for children without parental care with disabilities )
</t>
  </si>
  <si>
    <t>Costed analysis/proof of concept paper on alternative care (family/community based arrangements for UASCs. UNICEF will support the MoSD in having a costed analysis to guide a more sustainable alternative care system, including placement in emergency foster families for UASCs and disable children and Kafala adoption for abandoned/children without parental care. The costed analysis will provide the evidence needed to advocate for funding to the Ministry of Finance while also suggesting possible use of the country reveneu (i.e.    The  intervention aims to strengthen child protection response and empowerment of the foster families to take care of the vulnerable UASCs living independently and/or in foster care, and at-risk children.  A costed analysis will be developed to guide the MoSD to self-sustain in the longer term the alternative care system. While UNHCR will provide cash assistance to enable targeted refugee families (usually of same nationality of the child) to access diverse basic services with dignity and prevent refugee children from being exposed to protection risks including child labour, and onward movement.   The same foster families will also be targeted with income-generating interventions to sustain the support of the vulnerable children in the medium and future period. 
For UNICEF this is only for the costed analysis paper, the intervation to support UASCs and foster families is in 3.9</t>
  </si>
  <si>
    <t xml:space="preserve">UNICEF &amp; UNHCR </t>
  </si>
  <si>
    <t>Kassala state and White Nile</t>
  </si>
  <si>
    <t>Pillar 4: CRITICAL INFRASTRUCTURE</t>
  </si>
  <si>
    <t>4. 1</t>
  </si>
  <si>
    <t xml:space="preserve">Improved access to gender and diversity responsive WASH
facilities by refugees and host
communities"
</t>
  </si>
  <si>
    <t>Apply ILO's integrated rural accessibility planning (IRAP) tool, to identify WASH infrastructural needs and gaps in refugees’ camps, schools, child friendly spaces/safe learning spaces, and community/youth centres and work with public health and nutrition authorities to address potential causes of waterborne disease and malnutrition and reduce the health risks associated with poor water quality, and poor sanitation and hygiene services and practices. The partners will work on providing safe access to reliable and potable water supply, sanitation, hygiene practices, health, relevant for nutrition services as well.
All WASH facilities and water connections will be inclusive, gender-responsive and climate-resilient.</t>
  </si>
  <si>
    <t>UNHCR, UNICEF, ILO</t>
  </si>
  <si>
    <t xml:space="preserve">White Nile and Kassala states </t>
  </si>
  <si>
    <t xml:space="preserve">Refugees and HC </t>
  </si>
  <si>
    <t>Ministry of health        Ministry of infrastructure. Labour offices in the states</t>
  </si>
  <si>
    <t xml:space="preserve">The construction of climate-resilient, gender and diversity-responsive WASH facilities (handwashing facilities, communal latrines, shower blocks, and washing slabs for clothes and food dishes) in refugees camps, host community areas, schools/safe learning spaces and child friendly spaces with adequate water supply connection, solar powered water points, drainage, and wastewater disposal. Gender and disability responsive facilities will be ensured through the establishment of separate latrines for girls and boys, ensuring illumination to reduce darkness and protection risks, accessible for persons with disabilities.  UNICEF will also promote GBV/FGM/saleema messages through WASH facilities and water tanks. Hygiene Promotion activities will be initiated at the start of the works to ensure that where possible refugees and host community members are involved in making decisions about the design and siting of facilities, so that they are used in the most efficient and effective ways possible. The ILO and UNICEF will form and train Hygiene promoters (represented equally from refugees and host communities) to promote the efficient use and maintenance of facilities and advise on ways to make it more effective. </t>
  </si>
  <si>
    <t xml:space="preserve">Ministry of health        Ministry of infrastructure. Labour offices in the state's   water corporation authorities </t>
  </si>
  <si>
    <t>Facilitate and incorporate livelihoods activities in WASH sector to promote employment and jobs creations. UNHCR and UNICEF will work with ILO to facilitate the creation of women/youth led cooperatives and small enterprises and actively engage them in economic activities (such as production of re-usable sanitary pads/diapers, production of affordable latrine slabs, and mobilizing existing youth engaged in water delivery business (via donkey carts) to form a cooperative, and train and support them on the delivery of "safe" water through youth enterprenuers via an online App).</t>
  </si>
  <si>
    <t xml:space="preserve">Ministry of health, Labour offices in the state's water corporation authorities </t>
  </si>
  <si>
    <t>4.2 Enhanced management, capacity, and sustainability for critical infrastructure</t>
  </si>
  <si>
    <t>Capacity building for government institution at state and federal level and Youth on green/climate sensitive water facilities maintenance and waste management</t>
  </si>
  <si>
    <t xml:space="preserve">Encouraging the community engagement and participation through involvement in the planning, design, implementation and monitoring of the housing/shelter project to ensure the sustainability and ownership. This activity will also include the establishment and training of community maintenance groups (equally represented by refugees and host community) to operate and maintain the assets constructed and provide WASH-related services including safety, hygiene, and health measures. ​The partnership, led by ILO will engage these groups in the design and implementation of activities, and they will assume the role of maintaining those assets after the handover. </t>
  </si>
  <si>
    <t xml:space="preserve">To ensure sustainability of interventions, the agencies will build the capacities of private sector contractors, refugees led organizations (RLOs), local community and government institutions on EIIP methodologies, green local resource-based approaches, gender and social inclusion (GESI), labour standard conditions, contracting clauses and monitoring tools to ensure the application of decent work principles. The ILO will build the national capacity through organizing TOTs on EIIP methodologies and OSH in construction sectors. This will create a network of certified local trainers with transferable knowledge and skills on EIIP methodologies and OSH and enable them to monitor and advise new small-scale contractors in their daily work. </t>
  </si>
  <si>
    <t xml:space="preserve">Ministry of health        Ministry of infrastructure. Labour offices in the states   water corporation authorities </t>
  </si>
  <si>
    <t>4.3 Improved access to quality and 
affordable housing by FDPs and HCs</t>
  </si>
  <si>
    <t>Provision of affordable and sustainable housing options</t>
  </si>
  <si>
    <t>This activity involves building durable housing units using eco-friendly materials (brick) with better access to WASH facilities, clean water sources, renewable energy (solar panels) to improve the living conditions of refugees and host community. The partners will work jointly in the selection of lands and beneficaries from both host community and refugees, UNICEF will lead in the identification of vulnerable households (with single mothers/female-headed households, people or children with special needs etc ...).  The ILO and UNHCR will lead this intervention, while UNICEF will provide technical support and assistance in the WASH activities.</t>
  </si>
  <si>
    <t>Pillar 4: Critical Infrastructure</t>
  </si>
  <si>
    <t>Policy Advocacy and Coordination</t>
  </si>
  <si>
    <t>This activity includes working with governments and other stakeholders to review the buidling/construction codes and ensure that policies and regulations support the provision of adequate housing for all, create awareness of the benefits of reneweable energy, green construction, green technologies and materials and their potential to drive inclusive green growth. This activity will also include policy revview for Occupational Safety and Health (OSH) measures in the construction sector.</t>
  </si>
  <si>
    <t>4.4 Improved inclusive access to
digital connectivity and internet for
FDPs and HCs</t>
  </si>
  <si>
    <t xml:space="preserve">Youth engaged on resilience and self-empowerment digital connectivity </t>
  </si>
  <si>
    <t>Youth and adolescents will be facilitated in their learning though Internet connection in UNICEF-led initiative of e-learning thorugh solar powered infrastructure. In addition, as mentioned in the pillars above, youth will be actively engaged through various digital tools that UNICEF is assessing that will facilitate expressing their needs (U-report) and access to services (UNICEF is exploring with the Innovation Unit feasibility of various app such as fun doo for life coaching and for psycho-social support).</t>
  </si>
  <si>
    <t>TechnicaL support for WASH intervention</t>
  </si>
  <si>
    <r>
      <t>CROSS-CUTTING</t>
    </r>
    <r>
      <rPr>
        <b/>
        <sz val="11"/>
        <color rgb="FFFFFF00"/>
        <rFont val="Calibri"/>
        <family val="2"/>
      </rPr>
      <t xml:space="preserve"> </t>
    </r>
  </si>
  <si>
    <t>Joint Evidence generation (data collection and assessments, baseline and endline, learning and advocacy brief), monitoring, NWOW/partnership support and communication</t>
  </si>
  <si>
    <r>
      <t xml:space="preserve">Joint Evidence generation (data collection and assessments, baseline and endline, </t>
    </r>
    <r>
      <rPr>
        <sz val="12"/>
        <color rgb="FF000000"/>
        <rFont val="Calibri"/>
        <family val="2"/>
      </rPr>
      <t>documentation, learning and advocacy brief), monitoring, NWOW/partnership support, knowledge-sharing and communication</t>
    </r>
  </si>
  <si>
    <t>CROSS-CUTTING</t>
  </si>
  <si>
    <t xml:space="preserve">Rapid assessment/actionable research of gender and disability related barriers to access services and rights in the target localities and actionable reccomedations to inform interventions </t>
  </si>
  <si>
    <r>
      <t xml:space="preserve">Rapid assessment/actionable research of </t>
    </r>
    <r>
      <rPr>
        <sz val="12"/>
        <color rgb="FF000000"/>
        <rFont val="Calibri"/>
        <family val="2"/>
      </rPr>
      <t xml:space="preserve">gender and inclusion barriers including disability  to access services and rights in the target localities and actionable reccomedations to inform interventions </t>
    </r>
  </si>
  <si>
    <t>Youth-led mapping of youth-led/girls-led groups and initiatives in their community in the target localities; and development of a Youth empowerment pathway plan to inform programme reviews and learnings</t>
  </si>
  <si>
    <t xml:space="preserve">Establish safe PSEA reporting mechanisms, children safeguarding and AAP reporting channels </t>
  </si>
  <si>
    <t xml:space="preserve">Safe PSEA reporting mechanisms, children safeguarding and AAP reporting channels </t>
  </si>
  <si>
    <t>Technical support for Programme coordinaton, supporting internal and partnership coordination and overall project management</t>
  </si>
  <si>
    <t xml:space="preserve">The technical staff will support the overall management of the programme and support programme coordinaton, internal and partnership coordination at the different </t>
  </si>
  <si>
    <t>Total MACP activity costs USD</t>
  </si>
  <si>
    <t>Total OF activity costs USD</t>
  </si>
  <si>
    <t>UNICEF                </t>
  </si>
  <si>
    <t>UNICEF Cross-sectoral</t>
  </si>
  <si>
    <t>Policy Priorities</t>
  </si>
  <si>
    <t>Key challenges</t>
  </si>
  <si>
    <t>Key milestones</t>
  </si>
  <si>
    <t>Key stakeholders</t>
  </si>
  <si>
    <t>Support through programming</t>
  </si>
  <si>
    <r>
      <rPr>
        <b/>
        <sz val="11"/>
        <color rgb="FF000000"/>
        <rFont val="Calibri"/>
        <family val="2"/>
        <scheme val="minor"/>
      </rPr>
      <t># 1</t>
    </r>
    <r>
      <rPr>
        <sz val="11"/>
        <color rgb="FF000000"/>
        <rFont val="Calibri"/>
        <family val="2"/>
      </rPr>
      <t xml:space="preserve">.Refugees enjoy enhanced and unhindered access to asylum, including status determination, birth registration and documentation, inclusion in social services and can access durable solutions </t>
    </r>
  </si>
  <si>
    <t xml:space="preserve">Encampment policy 
New restrictions on movements  for FDPs/curfews in imposed in some locations
Low capacity by the relevant  government department  to carry out registration, Judiciary, civil  registry due to displacement  of key policy/technical staff 
Uncertainty in  country  security in the near future.
Lack of enabling environment for durable solution in the countries of origin 
Conflicting regulation on the age limit for free birth registration and bureaucratic impediments for refugee birth registration
</t>
  </si>
  <si>
    <t xml:space="preserve">
By the end of 2024, relevant entities in the targeted states (Kassala and WN), law enforcement agencies, HAC, CoR, judiciary and immigration officials will be sensitized on the IGAD protocol on free movement.
By the end of 2025, the government will adopt a national plan for counter-trafficking which takes into account specific situation of forcibly displaced including newly displaced refugees, protracted refugees, and IDPs, upon re-establishing the functional federal state and relevant line ministry. 
By the end of 2026, refugee and host community children have access to free birth registration, and regulations on free birth registration for refugees will be aligned with the host community regulations by the government civil registry in line with the Sudan GRF  2019 pledge.
By the end of 2026, UNHCR  in collaboration with CoR will  make significant steps in formulation of the Sudan national durable solution Plan ( IGAD-led) upon the  resumptions of the federal state functions by the government of Sudan.
By the end of 2027, Prospect partners, in collaboration with the relevant line ministries, have developed an action plan for the implementation of the IGAD regional Refugee Management policy. 
 By the end of 2027, significant steps  will be taken towards the adoption of re-configured national action plan on protection of civilians that takes into account specific situation of new refugees, protracted refugees and IDPs.</t>
  </si>
  <si>
    <r>
      <rPr>
        <sz val="11"/>
        <color rgb="FF000000"/>
        <rFont val="Calibri"/>
        <family val="2"/>
        <scheme val="minor"/>
      </rPr>
      <t xml:space="preserve">
</t>
    </r>
    <r>
      <rPr>
        <b/>
        <sz val="11"/>
        <color rgb="FF00B050"/>
        <rFont val="Calibri"/>
        <family val="2"/>
        <scheme val="minor"/>
      </rPr>
      <t>"</t>
    </r>
    <r>
      <rPr>
        <sz val="11"/>
        <color rgb="FF000000"/>
        <rFont val="Calibri"/>
        <family val="2"/>
        <scheme val="minor"/>
      </rPr>
      <t>CoR,  Council of Ministers,  Ministry of Interior, Ministry of Social welfare development, IGAD, EU, UNCT country team</t>
    </r>
    <r>
      <rPr>
        <b/>
        <sz val="11"/>
        <color rgb="FF00B050"/>
        <rFont val="Calibri"/>
        <family val="2"/>
        <scheme val="minor"/>
      </rPr>
      <t xml:space="preserve">, 
</t>
    </r>
    <r>
      <rPr>
        <sz val="11"/>
        <color rgb="FF000000"/>
        <rFont val="Calibri"/>
        <family val="2"/>
        <scheme val="minor"/>
      </rPr>
      <t xml:space="preserve">UNHRC, UNICREF , ILO 
</t>
    </r>
    <r>
      <rPr>
        <b/>
        <sz val="11"/>
        <color rgb="FFFF0000"/>
        <rFont val="Calibri"/>
        <family val="2"/>
        <scheme val="minor"/>
      </rPr>
      <t xml:space="preserve">
</t>
    </r>
    <r>
      <rPr>
        <b/>
        <sz val="11"/>
        <color rgb="FF00B050"/>
        <rFont val="Calibri"/>
        <family val="2"/>
        <scheme val="minor"/>
      </rPr>
      <t xml:space="preserve">
</t>
    </r>
  </si>
  <si>
    <t xml:space="preserve">Institutional strengthening of the relevant line ministries -  civil registry, judicial and law enforcement agencies at the state and national levels to enhance access to services and rights for FDPs. The main intervention will include capacity building (asylum, child protection, refugee protection), infrastructure upgrades, and equipment.
 Programming interventions geared at transforming camps into integrated settlements that allow access to social services for both refugees and hosts. Settlements will offer refugees and host communities more opportunities to live independent and productive lives. They create a sense of community and long-term stability and provide shared access to basic services and livelihood opportunities. Settlements also offer opportunities for education and skill-building, which can help refugees become self-sufficient and integrate into their new society. They also offer more privacy and security for refugees.
 Enhanced community engagement via community networks and refugee/IDP-led organizations. The Propscts will mainly seek to establish/strengthen the networks and their capacity and provide support to ensure their functionality. 
 Capacity development of authorities on international refugee protection and practices to implement relevant provisions under Sudan-South Sudan Solutions Initiate 
 GCR; Country Roadmap                                                                                                                Programming support to strengthen inclusive birth registration and ID systems (UNICEF, UNHCR).   This will include support to the civil registry  to be able to issue   civic documents for  national and FDPs.
                         </t>
  </si>
  <si>
    <r>
      <rPr>
        <b/>
        <sz val="11"/>
        <color rgb="FF525252"/>
        <rFont val="Calibri"/>
        <family val="2"/>
      </rPr>
      <t>#.2</t>
    </r>
    <r>
      <rPr>
        <sz val="11"/>
        <color rgb="FF525252"/>
        <rFont val="Calibri"/>
        <family val="2"/>
      </rPr>
      <t xml:space="preserve">.Access to the national education system for FDPs enhanced through inclusive policy formulation  and programming at all levels of MoE . </t>
    </r>
  </si>
  <si>
    <t xml:space="preserve">
High-turnover of MoE staff responsible for refugee inclusion  at all levels of education
 Displaced   policy/technical federal Ministry of Education  officials  due to current  conflict.
Commission  of Refugees resistance on advancement   of  refugee inclusion agenda without parliamentary approval  of GCR pledge.
 Lack of a strategic framework and policy to support the implementation skills programme and TVET in Sudan                                                                                   
Lack of updated curricula and certification mechanism with in the skills and TVET system.
Uncertainty of the future of Republic of Sudan as an IGAD member state. 
 </t>
  </si>
  <si>
    <r>
      <t xml:space="preserve">
</t>
    </r>
    <r>
      <rPr>
        <sz val="11"/>
        <color rgb="FF00B050"/>
        <rFont val="Calibri"/>
        <family val="2"/>
        <scheme val="minor"/>
      </rPr>
      <t xml:space="preserve">
</t>
    </r>
    <r>
      <rPr>
        <sz val="11"/>
        <color rgb="FF000000"/>
        <rFont val="Calibri"/>
        <family val="2"/>
        <scheme val="minor"/>
      </rPr>
      <t xml:space="preserve">By the end of 2024, the state  MoE education and partner plans and education coordination mechanisms established will include FDPs to catalyze the incorporation of FDs in the national system. 
</t>
    </r>
    <r>
      <rPr>
        <b/>
        <sz val="11"/>
        <color rgb="FF000000"/>
        <rFont val="Calibri"/>
        <family val="2"/>
        <scheme val="minor"/>
      </rPr>
      <t xml:space="preserve">
</t>
    </r>
    <r>
      <rPr>
        <sz val="11"/>
        <color rgb="FF000000"/>
        <rFont val="Calibri"/>
        <family val="2"/>
        <scheme val="minor"/>
      </rPr>
      <t xml:space="preserve">By the end of 2025, new national transitional education plans and Education Sector Plans initiated by the Local Education Group and MoE at the state and national levels will integrate non-formal and formal education FDPs.
</t>
    </r>
    <r>
      <rPr>
        <i/>
        <sz val="11"/>
        <color rgb="FF00B050"/>
        <rFont val="Calibri"/>
        <family val="2"/>
        <scheme val="minor"/>
      </rPr>
      <t xml:space="preserve">
</t>
    </r>
    <r>
      <rPr>
        <sz val="11"/>
        <color rgb="FF000000"/>
        <rFont val="Calibri"/>
        <family val="2"/>
        <scheme val="minor"/>
      </rPr>
      <t xml:space="preserve">By the end of   2026, the Revised Sudan National Strategy and Costed Plan of Action for Refugee's Education will will be adopted federal MoE once operational.
</t>
    </r>
    <r>
      <rPr>
        <i/>
        <sz val="11"/>
        <color rgb="FF00B050"/>
        <rFont val="Calibri"/>
        <family val="2"/>
        <scheme val="minor"/>
      </rPr>
      <t xml:space="preserve">
</t>
    </r>
    <r>
      <rPr>
        <sz val="11"/>
        <color rgb="FF000000"/>
        <rFont val="Calibri"/>
        <family val="2"/>
        <scheme val="minor"/>
      </rPr>
      <t xml:space="preserve">By the end of 2026, a harmonized skills development and TVET Policy will be drafted   by  Minsitry of  of Education  and the policy adopted by end of 2027 by  development partners, Supreme Council and Technical Vocational Education and the Ministry of Education
</t>
    </r>
    <r>
      <rPr>
        <i/>
        <sz val="11"/>
        <color rgb="FF00B050"/>
        <rFont val="Calibri"/>
        <family val="2"/>
        <scheme val="minor"/>
      </rPr>
      <t xml:space="preserve">
</t>
    </r>
    <r>
      <rPr>
        <sz val="11"/>
        <color rgb="FF000000"/>
        <rFont val="Calibri"/>
        <family val="2"/>
        <scheme val="minor"/>
      </rPr>
      <t xml:space="preserve"> Development partners, state ministries, and the Federal Ministry of Education will adopt a new education, skills, TVET  training programming, and financing plan for Sudan, inclusive of FDPs, by the end of 2027.
</t>
    </r>
    <r>
      <rPr>
        <b/>
        <sz val="11"/>
        <color rgb="FF000000"/>
        <rFont val="Calibri"/>
        <family val="2"/>
        <scheme val="minor"/>
      </rPr>
      <t xml:space="preserve">
</t>
    </r>
    <r>
      <rPr>
        <sz val="11"/>
        <color rgb="FF000000"/>
        <rFont val="Calibri"/>
        <family val="2"/>
        <scheme val="minor"/>
      </rPr>
      <t xml:space="preserve">
</t>
    </r>
  </si>
  <si>
    <r>
      <rPr>
        <sz val="11"/>
        <color rgb="FF000000"/>
        <rFont val="Calibri"/>
        <family val="2"/>
        <scheme val="minor"/>
      </rPr>
      <t>World Bank, IGAD secretariat
 Ministry of Education at all level ( federal, state and locality)
Ministry of Finance
COR ,LEG members ( Donors , INGos and Local NGOs,</t>
    </r>
    <r>
      <rPr>
        <sz val="11"/>
        <color rgb="FF00B050"/>
        <rFont val="Calibri"/>
        <family val="2"/>
        <scheme val="minor"/>
      </rPr>
      <t xml:space="preserve"> UNHCR, ILO and UNICEF 
</t>
    </r>
    <r>
      <rPr>
        <sz val="11"/>
        <color rgb="FF000000"/>
        <rFont val="Calibri"/>
        <family val="2"/>
        <scheme val="minor"/>
      </rPr>
      <t xml:space="preserve"> </t>
    </r>
  </si>
  <si>
    <t xml:space="preserve">Mapping of existing inclusion  Practices, policies and laws  in basic education and TVET that facilitate or hinder the inclusion of FDPs education in the national system through desk review and documentation of past and present inclusive practices, existing policies and laws and inclusion with a view of identifying advocacy area and development of relevant policies idetified in the milestones. 
Programming interventions  to schools targeting both FDPs and HC after conducting baseline assessment  and mapping of the schools. 
Restoring and revitalizing schools to targetd states  to provide non-formal and formal education through PTAs and community sensitization programs and provision of teaching materials, incentive payments alongside advocacy MoE to target initiatives that lead to revamping education services at the state and national levels. 
Advocate for inclusion on refugee education in new education programming ( Plan, strategies , framework) developed by  MoE,  donors and partners through mapping out  them and taking active role  in  the development of the plans 
Support towards reviewing expired MoE of education plans/strategies  that had inclusion of FDPs. This includes the Education sector plans at state and national level, 
</t>
  </si>
  <si>
    <r>
      <rPr>
        <b/>
        <sz val="11"/>
        <color rgb="FF000000"/>
        <rFont val="Calibri"/>
        <family val="2"/>
        <scheme val="minor"/>
      </rPr>
      <t># 3</t>
    </r>
    <r>
      <rPr>
        <sz val="11"/>
        <color rgb="FF000000"/>
        <rFont val="Calibri"/>
        <family val="2"/>
        <scheme val="minor"/>
      </rPr>
      <t>.Policy Priority: Inclusive child protection legislation and systems are in place, including inclusion of refugee children in the Child Protection case management system</t>
    </r>
  </si>
  <si>
    <t xml:space="preserve">The Child Act 2010 is outdated and not aligned with the revised 2019 criminal code. A new Child Act 2020 was drafted by a technical committee led by MoSD/NCCW with UNICEF technical support, but due to the political instability it has not yet been approved                    
                                                                                                                           Other challenges include: weak social welfare and Ministry of social welfare and development, further weakened by the conflict; displacement and high turn-over of the social service workforce and officials in some states; Lack of resources for service provision, officials not receiving salaries since April 2023; Difficult coordination effort with displaced authorities in some states.                                                                                                               Crucial needs on aligning Child Protection Case Management procedures among actors to address the gaps on UASCs identification and assistance </t>
  </si>
  <si>
    <t xml:space="preserve"> 
By the end of 2024, the Standard Operating Procedures for  Child Protection Case Management system will include refugee children, and its functioning will be endorsed by authorities/coordination mechanisms in the target states.
 By the end of 2025, preparatory work to review policy and regulation on children without parental care/UASCs (alternative care) will be finalized and enacted by the end of 2026 by MoSD upon the government's resumption of its legislative function.
 By the end of 2026, support the relevant authorities in re-submitting the proposed Child Act 2020 (refugee-included)  for approval.
 By the end of 2027, the government of Sudan will adopt an inclusive revised  Child Act upon government resumption of its legislative function.
 </t>
  </si>
  <si>
    <t xml:space="preserve">Ministry of Social Welfare, National and National &amp; State Council for Child Welfare, Ministry of Justice, COR, UNHCR UNICEF </t>
  </si>
  <si>
    <t xml:space="preserve">Programme interventions:  1.Support MoSD to re-resume the technical committee that drafted Child Act 2020 and have consultations to either  advocate for approval or update if needed (ensuring inclusion is maintained) and re-submit for approval.   2. Technical support provided on policy and regulations review on children without parental care/UASCs alternative care as asked by the MoSD to UNICEF prior to the conflict.                                                                                                            3.  On Child Protection Case Management:  a) carry out a system assessment including rapid institutional and Social workers/case worker capacity gaps, building on previous mapping;                                                                                           b) UNICEF within the CP AoR to lead SoPs alignment, adaptation and implementation, UNHCR to facilitate adaptation for implementation in refugee camps                                                                                                       c) UNICEF to lead National ToT piloted in few states 4. capacity building to roll out the Child Protection  case management  cascaded  for all CP actors in the states. UNHCR to facilitate roll-out in refugee camps with counterparts and partners                                                                                                   d) Parallel roll-out of CPIMS+/PRIMERO
</t>
  </si>
  <si>
    <r>
      <rPr>
        <b/>
        <sz val="11"/>
        <color rgb="FF000000"/>
        <rFont val="Calibri"/>
        <family val="2"/>
        <scheme val="minor"/>
      </rPr>
      <t># 4</t>
    </r>
    <r>
      <rPr>
        <sz val="11"/>
        <color rgb="FF000000"/>
        <rFont val="Calibri"/>
        <family val="2"/>
        <scheme val="minor"/>
      </rPr>
      <t>.Inclusive Social Protection regulation and strategy in place</t>
    </r>
  </si>
  <si>
    <t xml:space="preserve"> Before the war UNICEF supported MoSD to develop a social protection strategy that is inclusive for FDPs, both refugees and IDPs, however in the current context it was not shared the final approved version.
" Before the war UNICEF supported MoSD to develop a social protection strategy that is inclusive for FDPs, both refugees and IDPs, however the final approved document was not shared before the current conflict broke out .  </t>
  </si>
  <si>
    <t xml:space="preserve">By the end of 2025, the new social protection strategy that is inclusive of FDPs will be re-introduced for discussion with relevant stakeholders and adopted by MoSD by the end of 2026. 
By the June  2027 a technical committee is formed  to support MoSD in the  monitoring inclusiveness of FDPs as well as gender and diversity lens. </t>
  </si>
  <si>
    <t>Ministry of Social Welfare, Ministry of Justice, Ministry of Health, Ministry of Finance</t>
  </si>
  <si>
    <t>Advocate and support the authorities to ensure social protection regulation and strategy are inclusive for FDPs. This intervention will aim to build on the draft strategy, advocate that the approved version is inclusive of refugees and other FDPs and put the basis for its implementation when the context will allow. Steps: 1. Resume contact with the focal point in the MoSD to verify the approval status of the draft social policy strategy 2. Depending on its status advocate for convening the technical commettee to either proceed with the approval or if already approved developed an implementation plan 3. Provide technical support for ensuring and monitoring inclusiveness of FDPs as well as gender and diversity lens</t>
  </si>
  <si>
    <r>
      <rPr>
        <sz val="11"/>
        <color rgb="FF000000"/>
        <rFont val="Calibri"/>
        <family val="2"/>
      </rPr>
      <t xml:space="preserve"> </t>
    </r>
    <r>
      <rPr>
        <b/>
        <sz val="11"/>
        <color rgb="FF000000"/>
        <rFont val="Calibri"/>
        <family val="2"/>
      </rPr>
      <t>#. 5</t>
    </r>
    <r>
      <rPr>
        <sz val="11"/>
        <color rgb="FF000000"/>
        <rFont val="Calibri"/>
        <family val="2"/>
      </rPr>
      <t>. Economic inclusion and strengthened employment opportunities.</t>
    </r>
  </si>
  <si>
    <t>Obstacles in accessing finance and capital are a more immediate and tangible barrier than the lack of legal provision for business registration.</t>
  </si>
  <si>
    <t xml:space="preserve">                                                                                                                                                                                                                                                                                                                                                                                                                 By the end of 2026, an approved MoU by COR and Telecoms organisations to recognise refugee ID cards as proof of identity will be adopted</t>
  </si>
  <si>
    <t>Ministry of Labour (Federal and State levels);                                                                                  Ministry of Finance;                                                           Central Bank of Sudan,       Telecommunication and Post Regulatory Authority (TPRA)</t>
  </si>
  <si>
    <t>1. Provide technical assistance in defining the scope and objectives of the guidelines - outlining what they will cover and the intended outcomes. 2. Facilitate Stakeholder Engagement - Identify and engage relevant stakeholders, including experts, practitioners, policymakers, and end-users and constitute a technical working group to draft the guidelines. 3. Facilitate expert Review and Validation of draft guidelines. 4. Finalize the guidelines. 5. Facilitate for submission for approval and signing. 6. Dissemination</t>
  </si>
  <si>
    <t>POLICY INFORMATION</t>
  </si>
  <si>
    <t>ASESSMENT</t>
  </si>
  <si>
    <t>CONTRIBUTION TO POLICY DEVELOPMENT</t>
  </si>
  <si>
    <t>Country Team Feedback on Policy Priorities</t>
  </si>
  <si>
    <t>Country Team Feedback on Milestones</t>
  </si>
  <si>
    <t>PILLAR</t>
  </si>
  <si>
    <t>RIGHT</t>
  </si>
  <si>
    <t>POLICY PRIORITIES (UNICEF Led)</t>
  </si>
  <si>
    <t>POLICY MILESTONES</t>
  </si>
  <si>
    <t>Link to Results Framework indicators</t>
  </si>
  <si>
    <t>Assessment (2024)</t>
  </si>
  <si>
    <t>Assessment (2025)</t>
  </si>
  <si>
    <t>Asessesment (2026)</t>
  </si>
  <si>
    <t>Asessesment (2027)</t>
  </si>
  <si>
    <t xml:space="preserve">Description of relevant contribution made </t>
  </si>
  <si>
    <t>Sources of Verification</t>
  </si>
  <si>
    <t>Phase II progress</t>
  </si>
  <si>
    <t xml:space="preserve">1. Needs and evidence </t>
  </si>
  <si>
    <t>2. Commitments</t>
  </si>
  <si>
    <t>3. Policy adoption/prevention</t>
  </si>
  <si>
    <t xml:space="preserve">4. Resourcing </t>
  </si>
  <si>
    <t xml:space="preserve">5. Implementation </t>
  </si>
  <si>
    <t>6. Coverage and use</t>
  </si>
  <si>
    <t>7. Monitoring and Evaluation</t>
  </si>
  <si>
    <t>Indicate below 1) whether the policy priority is UNICEF lead (Yes/No); if it is No UNICEF led, indicate what partner leads the policy priority; if it is led by UNICEF, indicate whether there is any milestone left out (not included in column D)</t>
  </si>
  <si>
    <t>Indicate below for each milestone whether 1) UNICEF leads (Yes/No), if it is No UNICEF led, indicate what partner leads the milestone; 2) if it is led by UNICEF, indicate what other partners contribute to the milestone (or say none if this is the case)</t>
  </si>
  <si>
    <t>EDUCATION</t>
  </si>
  <si>
    <t>Access to national education system</t>
  </si>
  <si>
    <t xml:space="preserve">2.Access to the national education system for FDPs enhanced through inclusive policy formulation  and programming at all levels of MoE . </t>
  </si>
  <si>
    <t xml:space="preserve">2.1 By the end of 2024, the state  MoE education and partner plans and education coordination mechanisms established will include FDPs to catalyze the incorporation of FDs in the national system. </t>
  </si>
  <si>
    <t>1c) Evidence on how PROSPECTS has contributed to a change in legal frameworks, policies and asylum system related to access for refugees to education and training systems</t>
  </si>
  <si>
    <t xml:space="preserve">1=No contribution to target </t>
  </si>
  <si>
    <t>2=Initiated contribution to target</t>
  </si>
  <si>
    <t>3=Approaches milestone target</t>
  </si>
  <si>
    <t>4=Achieved milestone target</t>
  </si>
  <si>
    <t>X</t>
  </si>
  <si>
    <t>2.2 By the end of 2025, new national transitional education plans and Education Sector Plans initiated by the Local Education Group and MoE at the state and national levels will integrate non-formal and formal education FDPs.</t>
  </si>
  <si>
    <t>2.3 By the end of 2026, the Revised Sudan National Strategy and Costed Plan of Action for Refugee's Education will be adopted federal MoE once operational.</t>
  </si>
  <si>
    <t>2.4 By the end of 2026, a harmonized skills development and TVET Policy will be drafted by the Ministry of  of Education  and the policy adopted by end of 2027 by  development partners, Supreme Council and Technical Vocational Education and the Ministry of Education</t>
  </si>
  <si>
    <t>2.5  Development partners, state ministries, and the Federal Ministry of Education will adopt a new education, skills, TVET  training programming, and financing plan for Sudan, inclusive of FDPs, by the end of 2027.</t>
  </si>
  <si>
    <t>PROTECTION</t>
  </si>
  <si>
    <t>Access to national protection  &amp; case management</t>
  </si>
  <si>
    <t>3. Policy Priority: Inclusive child protection legislation and systems are in place, including inclusion of refugee children in the Child Protection case management system</t>
  </si>
  <si>
    <t>3.1 By the end of 2024, the Standard Operating Procedures for  Child Protection Case Management system will include refugee children, and its functioning will be endorsed by authorities/coordination mechanisms in the target states.</t>
  </si>
  <si>
    <t>3.1a) Evidence on how PROSPECTS has contributed to a change in legal frameworks, policies and asylum system related to protection and durable solutions for refugees in line with international legal standards ​​</t>
  </si>
  <si>
    <t>3.2  By the end of 2025, preparatory work to review policy and regulation on children without parental care/UASCs (alternative care) will be finalized and enacted by the end of 2026 by MoSD upon the government's resumption of its legislative function.</t>
  </si>
  <si>
    <t>3.3  By the end of 2026, support the relevant authorities in re-submitting the proposed Child Act 2020 (refugee-included)  for approval.</t>
  </si>
  <si>
    <t>3.4  By the end of 2027, the government of Sudan will adopt an inclusive revised  Child Act upon government resumption of its legislative function.</t>
  </si>
  <si>
    <t>Inclusion of Refugee &amp; FDP in National Social Protection Systems</t>
  </si>
  <si>
    <t>4.Inclusive Social Protection regulation and strategy in place</t>
  </si>
  <si>
    <t xml:space="preserve">4.1 By the end of 2025, the new social protection strategy that is inclusive of FDPs will be re-introduced for discussion with relevant stakeholders and adopted by MoSD by the end of 2026. </t>
  </si>
  <si>
    <t xml:space="preserve">3b) Evidence on how PROSPECTS has contributed to strengthen institutional capacity to include protection systems in national and sub-national systems and development planning </t>
  </si>
  <si>
    <t>FORMULA</t>
  </si>
  <si>
    <t>DATA</t>
  </si>
  <si>
    <t>Milestones</t>
  </si>
  <si>
    <t>2.3 By the end of 2026, the Revised Sudan National Strategy and Costed Plan of Action for Refugee's Education will will be adopted federal MoE once operational.</t>
  </si>
  <si>
    <t>1. Programmatic Risks</t>
  </si>
  <si>
    <t>Risks</t>
  </si>
  <si>
    <t>Impact on results</t>
  </si>
  <si>
    <t>Likelihood</t>
  </si>
  <si>
    <t>Mitigation measures</t>
  </si>
  <si>
    <t>Responsible partner to monitor and update risk assessment</t>
  </si>
  <si>
    <t xml:space="preserve">Current conflict in Sudan continues to exacerbate existing access challenges and inflated operational costs and input costs. </t>
  </si>
  <si>
    <t>High</t>
  </si>
  <si>
    <t>Highly likely</t>
  </si>
  <si>
    <t>Strong contingency planning with flexibility built into budgets through contingency budget lines.
Adaptive programming written into all PDs.
Regular mapping of key risks.</t>
  </si>
  <si>
    <t>All Agencies</t>
  </si>
  <si>
    <t>The current conflict which began April 2023 spills over to the target states, affecting programme implementation</t>
  </si>
  <si>
    <t>Average</t>
  </si>
  <si>
    <t>Close to project inception, an in-house analysis of the security situation and conflict assessment will be conducted to ensure implementation of this action is not in frontline areas, but areas that remain relatively safe. 
Foster strong working relationships with key stakeholders identified in the analysis that will forewarn of changing dynamics and risk levels.
Periodically review and revise the programmes’ risk analysis and test assumptions.</t>
  </si>
  <si>
    <t>Security: Security situation in one or more of the localities deteriorates to the point of hampering daily movements and delaying key activities.  </t>
  </si>
  <si>
    <t>Likely</t>
  </si>
  <si>
    <t>Maintain good relationships with different parties of the conflict. Work with and through local partners who are less constrained by security challenges and have strong presence and networks in the localities; select localities in consultation with security experts; where possible, adopt a flexible approach to adapt the activities to changing context.  </t>
  </si>
  <si>
    <t>Conflict: Interventions risk exacerbating tension between conflict actors due to perceived support to/ exclusion of some groups. </t>
  </si>
  <si>
    <t>Select localities in consultation with key stakeholders and communities with clear agreed criteria; where possible, intervene in localities in which different groups dominate the political structure to ensure balance; engage conflict actors through a two- stage consultation process and verify outcomes through the inception phase. Apply conflict sensitivity throughout all interventions. </t>
  </si>
  <si>
    <t>Coordination: Lack of communication and collaboration among partners and stakeholders results in delays, duplications or poor results. </t>
  </si>
  <si>
    <t xml:space="preserve">Average </t>
  </si>
  <si>
    <t xml:space="preserve">Establish and enforce a schedule of regular partner/steering committees’ meetings at the working level to ensure frequent information exchange, address any emerging issues and foster a collaborative and mutually supportive atmosphere; establish specific roles and responsibilities for communication and collaboration with different stakeholder groups and within states. </t>
  </si>
  <si>
    <t>2. Contextual Risk</t>
  </si>
  <si>
    <t xml:space="preserve">Uncertainty of access to Forcibly Displaced Persons and places of operational interest, which can be caused by government restrictions (including Bureaucratic and Administrative Impediments, such as visas, travel permits, custom clearance, etc.); non-State armed groups-controlled territories; climatic changes like seasonal rains and floods. This may lead to delayed delivery of protection and assistance, and poor direct programme monitoring, potentially creating an environment in which accountability mechanisms are difficult to implement.nd inflated operational costs and input costs. </t>
  </si>
  <si>
    <t>Agencies jointly advocating with government by the UN Humanitarian Country Team (UNHCT) to eliminate or reduce Bureaucratic and Administrative impediments, including granting of visas, entry and exit, freedom of movement of humanitarian staff, and unimpeded transport and delivery of humanitarian goods. Agencies have also established and regularly updates the direct Implementation monitoring plan and has sourced the services of a third-party monitoring agency. Standardized reporting protocols have been established to maintain consistency and accuracy in remote project monitoring and implementation. Aegncies actively engaging with Access Working Group to identify cases of blocked humanitarian access, and, if appropriate, their escalation to the UNHCT.</t>
  </si>
  <si>
    <t>Staff safety and security. Operating in a conflict environment with a deteriorating economic and political situation that creates catastrophic lapses in the security environment; potential loss of communications between offices; deteriorating public infrastructure posing a safety hazard to staff during road movements; unavailability of, or rudimentary, medical care, with limited critical care; and stress leading to poor lifestyle choices in terms of sleep, diet and exercise.</t>
  </si>
  <si>
    <t xml:space="preserve"> Agencies are closely coordinating with Aviation Safety Focal Person for Aviation Safety, for the purposes of emergency medical evacuations. Further, Agencies are implementing, monitoring, and regularly reviewing of both the Security Risk Management and Residential Security Management measures as per standard Department of Safety and Security rules and procedures. Additionally, mechanisms for continual situational awareness have been established to enable Early Warning and decision-making. Contacts have been established with the state security agencies and other relevant actors through the UN Inter-Agency Coordination mechanisms in affected areas. Finally, Agencies have developed and established the capacity to execute Security Evacuation Plans for all offices in the field and update the Contingency Plans (preparedness).
</t>
  </si>
  <si>
    <t xml:space="preserve">Potential for fraud committed by the Forcibly Displaced Persons.  This poses a significant risk to humanitarian aid efforts and socio-economic stability. Fraudulent activities may include but are not limited to misrepresentation of identity, falsification of documentation, diversion of aid for personal gain, and exploitation of vulnerabilities within aid delivery mechanisms. As a result of the complex nature of the crisis in Sudan, including limited access to resources, lack of formal identification, processing staff and brokers, sub-optimal use of corporate systems, and heightened vulnerability, there exists a considerable possibility of fraudulent activities within the protection and assistance programs. </t>
  </si>
  <si>
    <t>UNHCR and ILO has data sharing agreement in relation to the information sharing of the refugees. UNHCR is using biometric identification across all assistance programmes and case management processes. Operational guidelines have been rolled-out on addressing fraud committed by Forcibly Displaced Persons. Relatedly, the refugees are being sensitized on the fraud sanctions and disseminating and raising awareness of the policy. Agencies have also conducted a Fraud Vulnerability Assessment and the findings will inform the priorities of the 2024 Fraud Prevention Action Plan. Anti-Fraud &amp; Anti Corruption Prevention SOP.</t>
  </si>
  <si>
    <t>Aid Diversion &amp; Aid damage: This may be caused by the unpredictable security and political situation in the country; breakdown of the rule of law; ransacking and indiscriminate attacks on humanitarian assets and facilities; continued bureaucratic impediments; limited ability to assess and monitor the delivery of humanitarian assistance; and continued reliance on import of humanitarian supplies.</t>
  </si>
  <si>
    <r>
      <t xml:space="preserve">Guidance Note on Aid-diversion that has been developed and shared. Efforts have also been made to engage the HCT to establish red lines for instrumentalization of </t>
    </r>
    <r>
      <rPr>
        <sz val="9"/>
        <rFont val="Calibri"/>
        <family val="2"/>
        <scheme val="minor"/>
      </rPr>
      <t>assistance and interference of authorities in assurance standards for aid delivery. Agencies have established an Assurance Committee that looks at the Anti-Fraud and Anti-Corruption causes and mitigating measures. Standard Operating Procedures have been put in place for End-to-End Cash and NFI management. There is capacity sharing with the partners on aid-diversion. To enhance transparency and accountability in aid delivery</t>
    </r>
    <r>
      <rPr>
        <sz val="9"/>
        <color rgb="FF000000"/>
        <rFont val="Calibri"/>
        <family val="2"/>
        <scheme val="minor"/>
      </rPr>
      <t xml:space="preserve">, digital accountability platforms are being used. These include the </t>
    </r>
    <r>
      <rPr>
        <sz val="9"/>
        <rFont val="Calibri"/>
        <family val="2"/>
        <scheme val="minor"/>
      </rPr>
      <t>Population Registration and Identity Management EcoSystem (PRIMES) and</t>
    </r>
    <r>
      <rPr>
        <sz val="9"/>
        <color rgb="FF000000"/>
        <rFont val="Calibri"/>
        <family val="2"/>
        <scheme val="minor"/>
      </rPr>
      <t xml:space="preserve"> Global Distribution Tool (GDT) that have been extended to partners to authenticate aid recipients at the point of delivery. </t>
    </r>
  </si>
  <si>
    <t>Sexual Exploitation, Abuse and Harassment of the Forcibly Displaced Persons. This may be as a result of the limited access to the FD&amp;SPs; lack of information on reporting mechanisms; societal norms and beliefs that tolerate or condone sexual exploitation and harassment; inadequate policing and security measures in refugee camps or IDP settlements; limited education and awareness programs on SEA and its consequences; and the financial and economic challenges pushing individuals to engage in risky activities for survival.</t>
  </si>
  <si>
    <t xml:space="preserve">Establish and enforce a schedule of regular partner/steering committees’ meetings at the working level to ensure frequent information exchange, address any issues regarding implementing a Multi-year PSEA/SH Strategy, with bi-annual stock-taking by respective agencies on prevention, mitigation, and response activities. All agencies staff, including affiliated workforce are required to attend a mandatory annual Code of Conduct Dialogue Session as well as SEA-SH specific refresher trainings are being conducted and all UN staff Staff and Affiliates are required to complete the mandatory E-learning modules on SEA/SH. There are regular training and refresher sessions conducted for the SEA/SH focal points from each each agencies to field offices. Additionally, UNCT is engaging in the inter-agency dedicated coordination, including the PSEA Network and Working Group on Accountability to Affected Populations, with SEA risk assessments and other related activities. Relatedly, all agencies undertake PSEA capacity sharing with the partners, risk assessments, and other relevant stakeholders to ensure minimum PSEA standards are met. Finally, agencies are strengthening the capacity of respective government counterparts, including the Commissioner of Refugees, on reporting and responding to allegations of SEA-SH. Emerging issues and foster a collaborative and mutually supportive atmosphere; establish specific roles and responsibilities for communication and collaboration with different stakeholder groups and within states. </t>
  </si>
  <si>
    <t>Access challenges Delays in obtaining approval from relevant government authorities at all levels 
(various bureaucratic impediments)</t>
  </si>
  <si>
    <t>The UN continues to advocate for uninhibited humanitarian access at all levels, through inter_x0002_agency advocacy to this regard. Mitigation measures continue to be exercised – for example, 
instigating extension of visas where possible as opposed to new visas, the latter of which takes 
significantly more processing time</t>
  </si>
  <si>
    <t>Liquidity and cash shortages</t>
  </si>
  <si>
    <t xml:space="preserve">Liquidity was challenging in the early days of the conflict, and liquidity in banks has improved. 
Agencies have leveraged on their strong relationship with financial service providers to avail 
sufficient cash required for the operation and its partners. Liquidity has improved considerably 
compared to initial days of conflict. </t>
  </si>
  <si>
    <r>
      <t xml:space="preserve">Lack of availability of fuel </t>
    </r>
    <r>
      <rPr>
        <sz val="10"/>
        <color theme="1"/>
        <rFont val="Calibri"/>
        <family val="2"/>
      </rPr>
      <t>Lack of availability of fuel has been reported in several parts of the country resulting in inability to transport 
humanitarian supplies as well as an 
increase in transportation costs and costs 
of basic commodities.</t>
    </r>
  </si>
  <si>
    <t>The agencies’ operations established dedicated fuel storage and dispensing infrastructure at all 
Sub-Office locations, replenished through a contractual agreement with a supplier</t>
  </si>
  <si>
    <t>Reduced presence of partners/lack of 
partner’s capacity to respond</t>
  </si>
  <si>
    <t>Due to insecurity, humanitarian agencies have evacuated/relocated their staff members from 
several parts of the country, limiting the capacity of humanitarian partners to respond to the 
growing humanitarian needs in the country. The UN agencies are engaged with partners to 
identify in-place capacity using the localisation agenda, assess their property loss, and bi-laterally re-negotiating existing 
project agreements</t>
  </si>
  <si>
    <r>
      <rPr>
        <b/>
        <sz val="10"/>
        <color theme="1"/>
        <rFont val="Calibri"/>
        <family val="2"/>
        <scheme val="minor"/>
      </rPr>
      <t>Challenges of importing supplies</t>
    </r>
    <r>
      <rPr>
        <sz val="10"/>
        <color theme="1"/>
        <rFont val="Calibri"/>
        <family val="2"/>
        <scheme val="minor"/>
      </rPr>
      <t xml:space="preserve">
Custom clearances of humanitarian 
supplies are lengthy with strict scrutiny 
from authorities and therefore some 
humanitarian supplies are stuck at the port. 
This will also affect future international 
procurement of humanitarian supplies</t>
    </r>
  </si>
  <si>
    <t>To address this, the agencies’ operations will continue to engage appropriate interagency 
mechanisms to address administrative impediments to facilitate efficient receipt and onward 
passage of goods through the port. The agencies’ operations will continue coordinating with 
UN Operation Hub established in Farchana, Chad to deliver relief items into Sudan particularly 
into Darfur.</t>
  </si>
  <si>
    <r>
      <rPr>
        <b/>
        <sz val="10"/>
        <color theme="1"/>
        <rFont val="Calibri"/>
        <family val="2"/>
        <scheme val="minor"/>
      </rPr>
      <t>The increases in the cost of the project</t>
    </r>
    <r>
      <rPr>
        <sz val="10"/>
        <color theme="1"/>
        <rFont val="Calibri"/>
        <family val="2"/>
        <scheme val="minor"/>
      </rPr>
      <t xml:space="preserve"> and 
the associated effect on meeting key 
project targets (budget and duration)</t>
    </r>
  </si>
  <si>
    <t>(1) Include in the budget a contingency for price increases. (2) Establish a coordination mechanism to share experiences and lessons learnt with the World Bank, which is undertaking similar work. (3) use of Frame Agreements for contractactors working for the project.</t>
  </si>
  <si>
    <r>
      <rPr>
        <b/>
        <sz val="10"/>
        <color theme="1"/>
        <rFont val="Calibri"/>
        <family val="2"/>
        <scheme val="minor"/>
      </rPr>
      <t>Technical delays in implementation</t>
    </r>
    <r>
      <rPr>
        <sz val="10"/>
        <color theme="1"/>
        <rFont val="Calibri"/>
        <family val="2"/>
        <scheme val="minor"/>
      </rPr>
      <t xml:space="preserve"> The possibility of site work not being completed to the expected standard (Inaccurate work specifications, poor supervision of works, delays in workers' daily payment, misreporting of work done), and the associated effect on sustainable outcomes of EIIP work.</t>
    </r>
  </si>
  <si>
    <t>Low</t>
  </si>
  <si>
    <t>Unlikely</t>
  </si>
  <si>
    <t>(1) Train the contractors on environmental, social and ethical standards and business 
management (including supervision and minimum standards of documentation). 
(2) Establish community monitoring and outreach to report contractor performance on site.
(3) Contract clauses to include a six-month retention of management fee in case of poor work. 
(4) Stronger assurance mechanisms on payment to workers (e.g. direct by mobile payments -
Bankak, co-sign off by community leaders, voucher system). 
(5) Random inspection/audit of contractor’s financial and operational records.
(6) Site visits to be undertaken by engineers recruited from the of project area/locality. 
(7) Training of engineers and contractors on ILO ethics.</t>
  </si>
  <si>
    <r>
      <rPr>
        <b/>
        <sz val="10"/>
        <color rgb="FF000000"/>
        <rFont val="Calibri"/>
        <family val="2"/>
        <scheme val="minor"/>
      </rPr>
      <t>Risk of fraud by implementing partners</t>
    </r>
    <r>
      <rPr>
        <sz val="10"/>
        <color rgb="FF000000"/>
        <rFont val="Calibri"/>
        <family val="2"/>
        <scheme val="minor"/>
      </rPr>
      <t xml:space="preserve"> in presenting forged documents, misreporting in cash advances, leading to loss of UNICEF financial resources and resulting in damage to organizational reputation.</t>
    </r>
  </si>
  <si>
    <t>Micro-assessment plan and due diligence for partners is done before any partnership is signed. Completion of Anti-fraud awareness training by all UNICEF staff and partners. Development of Annual assurance plan for implementing partners. Increased programme monitoring visits for the partners with high-risk rating. Plan for HACT financial audits for partners as per global procedures.</t>
  </si>
  <si>
    <t>The affected communities may not be knowledgeable of their rights to free humanitarian aid hence opting for negative coping strategies including SEA/SH as a means of survival or a means of seeking livelihood/ employment opportunities.</t>
  </si>
  <si>
    <t xml:space="preserve">Partners in collaboration with UNICEF programs such as SBC, CP, WASH, Health, Nutrition, use various platforms such as community outreach, TVs, radios and disseminate IEC materials to create awareness among the affected population on their rights to free humanitarian aid/services, and key PSEA messages including what constitutes SEA and prohibited behaviours for the humanitarian workers.
NFIs such as dignity kits with key PSEA brochures, are pre-positioned in hotspots and distributed for women and girls to uphold their dignity and facilitate their dignified mobility to seek lifesaving services.   
</t>
  </si>
  <si>
    <t>Lack of information among the community members on where and how to report SEA incidents/allegations.</t>
  </si>
  <si>
    <t>In consultation with the affected population, UNICEF and partners, continue to strengthen/establish safe, confidential accessible feedback and complaint mechanism such as hotlines, trained PSEA FPs, U-report for reporting SEA allegations and child safeguarding violations, and ensuring that the mechanisms are known by the community members.</t>
  </si>
  <si>
    <t>Large influx of workers recruited to respond, increases SEA risks such as sex favor in exchange for basic services.</t>
  </si>
  <si>
    <t xml:space="preserve">UNICEF ensures that all the partners, sign partnership cooperative agreements (PCAs) with PSEA clauses.
Partners are assessed on their PSEA institutional capacities and supported to strengthen PSEA mechanisms as required.
Partners’ recruitment and procurement processes and other subcontracts include appropriate commitments on GBV/PSEA/SH and employees sign COC.
UNICEF ensures that all IP employees including contractors are trained on PSEA, UNICEF's Child Safeguarding, policy on Zero Tolerance to SEA among other policies and UNICEF ensures that partners have functional PSEA mechanisms to mitigate, prevent, detect and safely handle and refer SEA allegations.
</t>
  </si>
  <si>
    <t>INDICATORS</t>
  </si>
  <si>
    <t>Partners</t>
  </si>
  <si>
    <t xml:space="preserve">Cumulative Target per partner (2024-2027) </t>
  </si>
  <si>
    <t>PILLAR 1: EDUCATION AND LEARNING</t>
  </si>
  <si>
    <t>Mid-term Outcome 1: Increased Access of FDPs And HCs To Quality Education, Skills and Learning Opportunities</t>
  </si>
  <si>
    <r>
      <t xml:space="preserve">1a) Number of FDPs/HCs who completed their primary or secondary </t>
    </r>
    <r>
      <rPr>
        <sz val="11"/>
        <color theme="1"/>
        <rFont val="Calibri"/>
        <family val="2"/>
        <scheme val="minor"/>
      </rPr>
      <t>education program (formal and non-formal)</t>
    </r>
  </si>
  <si>
    <t>TOTAL</t>
  </si>
  <si>
    <t>65% of enrolment number (80,000)</t>
  </si>
  <si>
    <t xml:space="preserve">1b) Number of FDPs/HCs who completed a professional, technical or vocational education and/or training program or another non-formal skills training </t>
  </si>
  <si>
    <t>60% of enrolment number ( 20000)</t>
  </si>
  <si>
    <t>1c) Evidence that legal frameworks and policies are inclusive for refugees in terms of access to education systems</t>
  </si>
  <si>
    <t xml:space="preserve">No target needed </t>
  </si>
  <si>
    <t>Short-term Outcome 1.1: Increased National Capacity to Deliver Quality Education and Vocational Training</t>
  </si>
  <si>
    <t xml:space="preserve">1.1a) Number of education and training institutions receiving technical assistance or capacity building </t>
  </si>
  <si>
    <t xml:space="preserve"> Target is 20 per institution ( ie. Total 140persons to be trained)</t>
  </si>
  <si>
    <t>1.1b) Number of teachers/ facilitators/ TVET trainers completing professional development trainings</t>
  </si>
  <si>
    <t xml:space="preserve">1.1c) Number of educational skills training curricula and programs (online &amp; offline), improved/ updated/ developed (with formal and non-formal educational and skills training systems) </t>
  </si>
  <si>
    <t>Short-term Outcome 1.2: More FDPs And HCs Enrolled and Retained in Formal and Non-Formal Education At (Pre-) Primary and Secondary Levels</t>
  </si>
  <si>
    <t xml:space="preserve">1.2a) Number of new FDPs/HCs enrolled in pre-primary/primary/secondary education (formal and non-formal) </t>
  </si>
  <si>
    <t xml:space="preserve"> Enrolment 80,000</t>
  </si>
  <si>
    <r>
      <t xml:space="preserve">1.2b) Number of </t>
    </r>
    <r>
      <rPr>
        <sz val="11"/>
        <color rgb="FF000000"/>
        <rFont val="Calibri"/>
        <family val="2"/>
        <scheme val="minor"/>
      </rPr>
      <t>FDPs/HCs</t>
    </r>
    <r>
      <rPr>
        <sz val="11"/>
        <color theme="1"/>
        <rFont val="Calibri"/>
        <family val="2"/>
        <scheme val="minor"/>
      </rPr>
      <t xml:space="preserve"> retained in Primary/Secondary Education Program, Including Acceleration Education Programs and Early Childhood Education</t>
    </r>
  </si>
  <si>
    <t>75% of total enrolment number ( 80,000)</t>
  </si>
  <si>
    <r>
      <t>1.2c) Number of FDPs/HCs</t>
    </r>
    <r>
      <rPr>
        <sz val="11"/>
        <color rgb="FF00B050"/>
        <rFont val="Calibri"/>
        <family val="2"/>
        <scheme val="minor"/>
      </rPr>
      <t xml:space="preserve"> </t>
    </r>
    <r>
      <rPr>
        <sz val="11"/>
        <color rgb="FF000000"/>
        <rFont val="Calibri"/>
        <family val="2"/>
        <scheme val="minor"/>
      </rPr>
      <t>provided with in-kind or financial support to attend educational programs</t>
    </r>
  </si>
  <si>
    <t>GCR indicator 2.2.1 - Proportion of refugee children enrolled in the national education system (primary and secondary)</t>
  </si>
  <si>
    <t>No target needed</t>
  </si>
  <si>
    <t>Short-term Outcome 1.3: More FDPs and HCs Access Occupational Relevant Skills and Skills Recognition for Transition to Work</t>
  </si>
  <si>
    <t xml:space="preserve">1.3a) Number of FDPs/HCs who enrolled in professional, technical or vocational education and/or formal/informal skills training program </t>
  </si>
  <si>
    <r>
      <t xml:space="preserve">1.3b) Number of FDPs/HCs accessing apprenticeships, internships, fellowships, on-the-job training and work-based learning opportunities and other </t>
    </r>
    <r>
      <rPr>
        <sz val="11"/>
        <color rgb="FF000000"/>
        <rFont val="Calibri"/>
        <family val="2"/>
        <scheme val="minor"/>
      </rPr>
      <t>transition pathways to employability</t>
    </r>
  </si>
  <si>
    <t>1.3c) Number of FDPs/HCs’ skills and qualifications recognized (RPL, credential evaluation, micro-credentialing, certification etc.)</t>
  </si>
  <si>
    <t>PILLAR 2: EMPLOYMENT WITH DIGNITY</t>
  </si>
  <si>
    <t xml:space="preserve">Mid-term Outcome 2: Improved Livelihoods and Expanded Economic Opportunities for FDPs and HCs  </t>
  </si>
  <si>
    <t>2a) Number of new wage employment and/or self-employment (business) opportunities supported by PROSPECTS</t>
  </si>
  <si>
    <t>2b) Number of FDPs/HC members already employed or self-employed who have either increased their income, enhanced their working conditions or maintained resilient livelihoods</t>
  </si>
  <si>
    <t>2c) Number of Government institutions, BDS providers, financial institutions, input providers and/or cooperatives that have introduced new services or scaled their service offer for FDPs and HCs</t>
  </si>
  <si>
    <t>2d) Evidence that legal frameworks and policies are inclusive for refugees in terms of access to labor market and formality</t>
  </si>
  <si>
    <t>GCR indicator 2.1.1 - Proportion of refugees who have access to decent work by law</t>
  </si>
  <si>
    <r>
      <t>Short-term Outcome 2.1:</t>
    </r>
    <r>
      <rPr>
        <sz val="11"/>
        <color rgb="FF000000"/>
        <rFont val="Calibri"/>
        <family val="2"/>
        <scheme val="minor"/>
      </rPr>
      <t xml:space="preserve"> </t>
    </r>
    <r>
      <rPr>
        <b/>
        <sz val="11"/>
        <color rgb="FF000000"/>
        <rFont val="Calibri"/>
        <family val="2"/>
        <scheme val="minor"/>
      </rPr>
      <t>Improved Labour Market Governance Supporting Transition to and Entry into Employment and Formalization</t>
    </r>
  </si>
  <si>
    <t xml:space="preserve">2.1a) Number of job seekers using employment services     </t>
  </si>
  <si>
    <t xml:space="preserve">                                                                                </t>
  </si>
  <si>
    <t>2.1b) Number of FDPs/HCs who have been issued work permits and/or business registrations (or other relevant operating licenses) with support from prospects</t>
  </si>
  <si>
    <t>2.1c) Number of FDPs/HCs completing career counselling, JSC, life skills &amp; employability trainings and/or other short-term trainings &amp; support services</t>
  </si>
  <si>
    <t>Short-term Outcome 2.2: Increased Private Sector or Public Investment and Enhanced Business Environment for Creating Economic Opportunities for FDPs and HCs</t>
  </si>
  <si>
    <t>2.2a) Value of financing invested and leveraged (US$) in target areas</t>
  </si>
  <si>
    <t>2.2b) Number of workdays created for  FDPs/HCs through labor-intensive investments</t>
  </si>
  <si>
    <t>Short-term Outcome 2.3: Increased Access to Finance, Business Development and Entrepreneurial Support</t>
  </si>
  <si>
    <t>2.3a) Number of FDPs/HCs accessing financial services (bank account, loan or another financial product) to support their business/coop with PROSPECTS support</t>
  </si>
  <si>
    <t>2.3b) Number of FDPs/HCs accessing BDS services or trained on entrepreneurship/ financial education / cooperative development / other business skills</t>
  </si>
  <si>
    <t>2.3c) Number of FDP/HC market actors trained and/or sensitized to improve linkages to FDPs/HCs and to other market actors for better value chain integration</t>
  </si>
  <si>
    <t>Short-term Outcome 2.4: Enhanced Capacity to Protect Rights at Work and Promote Safe and Secure Working Environments for All Workers</t>
  </si>
  <si>
    <r>
      <t>2.4a)</t>
    </r>
    <r>
      <rPr>
        <i/>
        <sz val="11"/>
        <color theme="1"/>
        <rFont val="Calibri"/>
        <family val="2"/>
        <scheme val="minor"/>
      </rPr>
      <t xml:space="preserve"> </t>
    </r>
    <r>
      <rPr>
        <sz val="11"/>
        <color theme="1"/>
        <rFont val="Calibri"/>
        <family val="2"/>
        <scheme val="minor"/>
      </rPr>
      <t xml:space="preserve">Number of institutions with improved capacities to promote and engage on rights at work with FDPs and HCs.  </t>
    </r>
  </si>
  <si>
    <t>2.4b) Number of beneficiaries who attended awareness-raising and capacity-building efforts on, among others, addressing informality, rights at work and improving quality and conditions of work</t>
  </si>
  <si>
    <t>PILLAR 3: PROTECTION, SOCIAL PROTECTION AND INCLUSION</t>
  </si>
  <si>
    <t xml:space="preserve">Mid-term Outcome 3: </t>
  </si>
  <si>
    <t>Protection: Increased Government Protection for FDPs and HCs</t>
  </si>
  <si>
    <t>Social Protection: Increased Inclusion of FDPs and HCs In Community-based, Local and/or National Social Protection Systems</t>
  </si>
  <si>
    <t>3a) Extent of inclusion of FDPs in the social protection system (UNICEF SP Indicator 5.2.1)</t>
  </si>
  <si>
    <t>GCR indicator 2.1.2 - Proportion of refugees who are able to move freely within the host country</t>
  </si>
  <si>
    <t>Short-term Outcome 3.1: Strengthened Legal, Policy and Regulatory Environment for Refugee Protection/Social Protection and Inclusion</t>
  </si>
  <si>
    <t xml:space="preserve">3.1a) Evidence that legal frameworks and policies are inclusive for refugees in terms of protection </t>
  </si>
  <si>
    <t>Short-term Outcome 3.2: Refugees and HCs Have Increased Access To (Strengthened) Community-based, Local and/or National Protection Mechanisms/Services</t>
  </si>
  <si>
    <t xml:space="preserve">3.2a) Number of refugees and asylum seekers benefitting from national civil status, identity or legal status documentation </t>
  </si>
  <si>
    <t>3.2b) Number of FDPs and HCs benefitting from national specialized protective services, case management services and mental health and psychosocial support</t>
  </si>
  <si>
    <t>3.2c) Extent national child protection system is inclusive of refugee children</t>
  </si>
  <si>
    <t xml:space="preserve">3.2d) Prospects has provided technical or financial assistance to strengthen the asylum system, in accordance with international standards (yes/no)  </t>
  </si>
  <si>
    <t>Short-term Outcome 3.3 Refugees and HCs Who Do Not Have Access to the Community-based, Local And/or National-level Protection Services Are Provided with Complementary Partner-delivered Protection</t>
  </si>
  <si>
    <t>3.3a) Number of individuals processed through UNHCR mandate registration and/or refugee status determination procedures</t>
  </si>
  <si>
    <r>
      <t xml:space="preserve">3.3b) </t>
    </r>
    <r>
      <rPr>
        <sz val="11"/>
        <color theme="1"/>
        <rFont val="Calibri"/>
        <family val="2"/>
        <scheme val="minor"/>
      </rPr>
      <t>Proportion of children at heightened risk who are supported by a Best Interests Procedure</t>
    </r>
  </si>
  <si>
    <t>Short-term Outcome 3.4: FDPs and HCs Have Increased Access To (Strengthened) Community-based, Local and/or National-level Social Protection Mechanisms/Services</t>
  </si>
  <si>
    <t>3.4a) Evidence that legal frameworks and policies are inclusive for refugees in terms of social protection</t>
  </si>
  <si>
    <t>New suggestion: Evidence that (extent to which) social protection legal frameworks and policies are aligned with social security standards and principles, rights based and inclusive for refugees (and host communities)</t>
  </si>
  <si>
    <t>3.4b) Number of FDPs and HCs benefiting from national social protection schemes</t>
  </si>
  <si>
    <t>3.4c) Number of measures / schemes that extend access to national / local social protection benefits</t>
  </si>
  <si>
    <t>3.4d) Number of countries with social protection programs that are gender-responsive or lead to transformative gender equality results</t>
  </si>
  <si>
    <t>Question from ILO: can we add disability inclusive here?</t>
  </si>
  <si>
    <t>Short-term Outcome 3.5: FDPs and HCs Who Do Not Have Access to the Community-based, Local and/or National-level Social Protection Services Are Provided with Complementary Partner-Delivered Social Protection</t>
  </si>
  <si>
    <t>3.5a) Number of FDP and HC members supported through PROSPECTS who are receiving partner-led social protection benefits (including cash transfers)</t>
  </si>
  <si>
    <t>PILLAR 4: CRITICAL INFRASTRUCTURE</t>
  </si>
  <si>
    <t>Mid-term Outcome 4: Improved Services, Facilities and Information Systems Essential to FDPs and HCs</t>
  </si>
  <si>
    <t>4a) Evidence that legislative and policy frameworks related to critical infrastructure (WASH, housing, digital connectivity) are inclusive of FDPs</t>
  </si>
  <si>
    <t>4b) # of countries implementing evidence-based, costed and funded national action plans/sector strategies and/or evaluation frameworks</t>
  </si>
  <si>
    <t>4c) Proportion of FDPs/HC members using at least basic drinking water services</t>
  </si>
  <si>
    <t>4d) Proportion of FDPs/HC members with access to safe household sanitation</t>
  </si>
  <si>
    <t>4e) Proportion of FDPs and HC living in habitable and affordable housing</t>
  </si>
  <si>
    <t>Short-term Outcome 4.1: Improved Access to WASH Facilities by FDPs and HCs</t>
  </si>
  <si>
    <t>4.1a) Number of FDPs/HC members reached with at least basic sanitation services</t>
  </si>
  <si>
    <t>4.1b) Number of FDPs/HC members reached with at least basic water that is safe and available when needed</t>
  </si>
  <si>
    <t>4.1c) Number of WASH infrastructures built/rehabilitated</t>
  </si>
  <si>
    <t xml:space="preserve">4.1d) Number of FDPs/HCs reached with at least basic hygiene services </t>
  </si>
  <si>
    <t>Short-term Outcome 4.2: Enhanced Management, Capacity, And Sustainability for Critical Infrastructure</t>
  </si>
  <si>
    <t xml:space="preserve">4.2a) Number of stakeholders using their new knowledge/capacity to engage on critical infrastructure improvement </t>
  </si>
  <si>
    <t>Short-term Outcome 4.3: Improved Access to Quality and Affordable Housing by FDPs and HCs</t>
  </si>
  <si>
    <t>4.3a) Number of people who received shelter and housing assistance</t>
  </si>
  <si>
    <t>4.3b) Number of housing unit built/rehabilitated</t>
  </si>
  <si>
    <t>Short-term Outcome 4.4: Improved Inclusive Access to Digital Connectivity and Internet for FDPs and HCs</t>
  </si>
  <si>
    <t xml:space="preserve">4.4a) Number of FDPs/HCs with improved access to digital connectivity services </t>
  </si>
  <si>
    <t xml:space="preserve">5. SYSTEMS CHANGE and NWOW </t>
  </si>
  <si>
    <t>Outcome: Improved Effectiveness and Efficiency of DAFD in Prospects Countries and Beyond</t>
  </si>
  <si>
    <t>5a) Evidence that the Partnership fostered improved responses and innovative ways to address protracted forced displacement in PROSPECTS countries</t>
  </si>
  <si>
    <t>5b) Perception of change by partners in joint-up planning and programming (strategic alignment, sequencing, layering, integrated interventions) and in the joint implementation experience</t>
  </si>
  <si>
    <t>5c) Extent to which collective outcome-based interventions are jointly designed and implemented (two or more partners)</t>
  </si>
  <si>
    <t>5d) Number of shared target geographical areas identified</t>
  </si>
  <si>
    <t>5e) Number of PROSPECTS beneficiaries receiving services from two partners or more</t>
  </si>
  <si>
    <t>6. CROSS-CUTTING INDICATORS</t>
  </si>
  <si>
    <t>Note: Even if quantitative elements remain, all below indicators need to be complemented by joint discussion and reflection by partners in the MEL sessions. This is essential to contextualize the purpose and outcomes of different workstreams.</t>
  </si>
  <si>
    <t>6a) Extent to which PROSPECTS interventions contribute to transformative approaches and solutions for youth, gender equality and people with disabilities</t>
  </si>
  <si>
    <t xml:space="preserve">6b) Number and % of young people involved in:  I) voicing their recommendations, or </t>
  </si>
  <si>
    <t>ii) taking action in individual, or; collective - civic engagement initiatives, entrepreneurial action, advocacy opportunities, or;</t>
  </si>
  <si>
    <t>iii) providing inputs to agency specific or joint prospects programming decisions</t>
  </si>
  <si>
    <t>6c) Extent to which PROSPECTS interventions contribute to climate adaptation of FDPs and vulnerable HC members</t>
  </si>
  <si>
    <t>6d) Number of institutions receiving technical assistance or capacity building to improve their services to FDPs and HCs</t>
  </si>
  <si>
    <t xml:space="preserve">6e) Number of staff participating in capacity building or training sessions (all pillars) </t>
  </si>
  <si>
    <t>6f) Number of platforms, management systems, and/or registration systems improved, updated and/or developed</t>
  </si>
  <si>
    <t>6g) Number of FDPs and HCs registered/using platforms providing services related to education, employment and/or protection/social protection</t>
  </si>
  <si>
    <t xml:space="preserve">6h) Number of knowledge sharing events or exchanges held to strengthen institutional knowledge </t>
  </si>
  <si>
    <t xml:space="preserve">6i) Number of plans, strategies, measures, and/or policy recommendations created, enhanced and/or delivered to the government </t>
  </si>
  <si>
    <t xml:space="preserve">6j) Number of analytics, reports or data collection efforts completed informing ongoing or pipeline operations and/or contributing to improved evidence and data on poverty, vulnerability, and displacement </t>
  </si>
  <si>
    <t>6k) Number &amp; percentage of total interventions classified as:</t>
  </si>
  <si>
    <r>
      <t>Not targeted (score 0):</t>
    </r>
    <r>
      <rPr>
        <sz val="11"/>
        <color rgb="FF000000"/>
        <rFont val="Calibri"/>
        <family val="2"/>
        <scheme val="minor"/>
      </rPr>
      <t xml:space="preserve"> the project has not been found to target gender equality</t>
    </r>
  </si>
  <si>
    <r>
      <t>Significant (score 1):</t>
    </r>
    <r>
      <rPr>
        <sz val="11"/>
        <color rgb="FF000000"/>
        <rFont val="Calibri"/>
        <family val="2"/>
        <scheme val="minor"/>
      </rPr>
      <t xml:space="preserve"> gender equality is an important and deliberate objective, but not the principal reason for undertaking the project.</t>
    </r>
  </si>
  <si>
    <r>
      <t>Principal (score 2):</t>
    </r>
    <r>
      <rPr>
        <sz val="11"/>
        <color rgb="FF000000"/>
        <rFont val="Calibri"/>
        <family val="2"/>
        <scheme val="minor"/>
      </rPr>
      <t xml:space="preserve"> gender equality is the main objective of the project and is fundamental to its design and expected results. The project would not have been undertaken without this gender equality objective.</t>
    </r>
  </si>
  <si>
    <t>PILLAR 2: ECONOMIC INCLUSION</t>
  </si>
  <si>
    <t>Mid-term Outcome 2: Improved livelihoods and expanded economic opportunities for FDPs and HCs, through access to entrepreneurship and employment with dignity</t>
  </si>
  <si>
    <t>Short-term Outcome 2.1: Improved Labour Market Governance Supporting Transition to and Entry into Employment and Formalization</t>
  </si>
  <si>
    <t>2.2b) Number of workdays created for
 FDPs/HCs through labor-intensive investments</t>
  </si>
  <si>
    <t>Entrepreneurs (BDS)</t>
  </si>
  <si>
    <t>Entrepreneurs (Mentorship)</t>
  </si>
  <si>
    <t>Farmers</t>
  </si>
  <si>
    <t xml:space="preserve">2.4a) Number of institutions with improved capacities to promote and engage on rights at work with FDPs and HCs.  </t>
  </si>
  <si>
    <t xml:space="preserve">Government </t>
  </si>
  <si>
    <t>NGOs</t>
  </si>
  <si>
    <t>Entrepreneurs</t>
  </si>
  <si>
    <t>Mid-term Outcome 3: Protection: Increased Government Protection for FDPs and HCs
Protection: Increased Government Protection for FDPs and HCs Social Protection: Increased Inclusion of FDPs and HCs In Community-based, Local and/or National Social Protection Systems</t>
  </si>
  <si>
    <t>Scale</t>
  </si>
  <si>
    <t>UNHCR &amp; UNICEF</t>
  </si>
  <si>
    <t>Yes</t>
  </si>
  <si>
    <t>3.3b) Proportion of children at heightened risk who are supported by a Best Interests Procedure</t>
  </si>
  <si>
    <t>3.4a) Evidence that (extent to which) social protection legal frameworks and policies are aligned with social security standards and principles, rights based and inclusive for refugees (and host communities)</t>
  </si>
  <si>
    <t>kept low to avoid overlapping with other indicators</t>
  </si>
  <si>
    <t>3.4c) Number of measures / schemes that extend access to national / local social protection benefits</t>
  </si>
  <si>
    <t>Targets not per year but per agency</t>
  </si>
  <si>
    <t xml:space="preserve">Indireclty through Sanitation Enterprenuers and women savin groups. </t>
  </si>
  <si>
    <t>Key interventions will be documented to show how the partnership contribute to transformative approaches and solutions for youth , gender equality and people living with disabilities.</t>
  </si>
  <si>
    <t>6b) Number and % of young people involved in:  I) voicing their recommendations, or ii) taking action in individual, or; collective - civic engagement initiatives, entrepreneurial action, advocacy opportunities, or;iii) providing inputs to agency specific or joint prospects programming decisions</t>
  </si>
  <si>
    <t>UNHCR &amp; ILO (OF)</t>
  </si>
  <si>
    <t xml:space="preserve">through the U-report platform that seeks to amplify the voices of young people in decision making processes. </t>
  </si>
  <si>
    <t xml:space="preserve">Relevant actions will be documented and reported </t>
  </si>
  <si>
    <t xml:space="preserve"> At least 240 persons will receive technicla assistance or capacity building over the project period. 20 persons per institution. </t>
  </si>
  <si>
    <t>not clear</t>
  </si>
  <si>
    <t>UNICEF , UNHCR &amp; ILO</t>
  </si>
  <si>
    <t>At least 1 event per year including all agencies. One event each year will include all agencies plus implementing partners and youth led organizations</t>
  </si>
  <si>
    <t>JOINT</t>
  </si>
  <si>
    <t>1 EDU on skills, 1 GBV, 1 WASH, 1 gender/disability, 1 youth mapping, 1 economic inclusion for refugees and FDPs)</t>
  </si>
  <si>
    <t xml:space="preserve">UNICEF </t>
  </si>
  <si>
    <t>(case management assessment and costed analysis on alternative care)</t>
  </si>
  <si>
    <t xml:space="preserve">6k) Number &amp; percentage of total interventions classified as:
Not targeted (score 0): the project has not been found to target gender equality
Significant (score 1): gender equality is an important and deliberate objective, but not the principal reason for undertaking the project.
Principal (score 2): gender equality is the main objective of the project and is fundamental to its design and expected results. The project would not have been undertaken without this gender equality objective.
</t>
  </si>
  <si>
    <t>WB</t>
  </si>
  <si>
    <t>OF</t>
  </si>
  <si>
    <t>IFC</t>
  </si>
  <si>
    <t>Ahead of schedule</t>
  </si>
  <si>
    <t>On track</t>
  </si>
  <si>
    <t>Constrained</t>
  </si>
  <si>
    <t>Highly unlikely</t>
  </si>
  <si>
    <t>Self assessment</t>
  </si>
  <si>
    <t>Protection</t>
  </si>
  <si>
    <t>Social protection</t>
  </si>
  <si>
    <t>Education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</si>
</sst>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8" formatCode="&quot;$&quot;#,##0.00_);[Red]\(&quot;$&quot;#,##0.00\)"/>
    <numFmt numFmtId="43" formatCode="_(* #,##0.00_);_(* \(#,##0.00\);_(* &quot;-&quot;??_);_(@_)"/>
    <numFmt numFmtId="164" formatCode="_ &quot;€&quot;\ * #,##0.00_ ;_ &quot;€&quot;\ * \-#,##0.00_ ;_ &quot;€&quot;\ * &quot;-&quot;??_ ;_ @_ "/>
    <numFmt numFmtId="165" formatCode="_-[$$-409]* #,##0.00_ ;_-[$$-409]* \-#,##0.00\ ;_-[$$-409]* &quot;-&quot;??_ ;_-@_ "/>
    <numFmt numFmtId="166" formatCode="_(* #,##0_);_(* \(#,##0\);_(* &quot;-&quot;??_);_(@_)"/>
  </numFmts>
  <fonts count="89">
    <font>
      <sz val="12"/>
      <color theme="1"/>
      <name val="Calibri"/>
      <family val="2"/>
      <scheme val="minor"/>
    </font>
    <font>
      <sz val="11"/>
      <color theme="1"/>
      <name val="Calibri"/>
      <family val="2"/>
      <scheme val="minor"/>
    </font>
    <font>
      <sz val="11"/>
      <color theme="1"/>
      <name val="Calibri"/>
      <family val="2"/>
    </font>
    <font>
      <sz val="11"/>
      <color theme="1"/>
      <name val="Calibri"/>
      <family val="2"/>
      <scheme val="minor"/>
    </font>
    <font>
      <b/>
      <sz val="11"/>
      <color rgb="FFFFFFFF"/>
      <name val="Calibri"/>
      <family val="2"/>
      <scheme val="minor"/>
    </font>
    <font>
      <b/>
      <sz val="11"/>
      <color rgb="FF000000"/>
      <name val="Calibri"/>
      <family val="2"/>
      <scheme val="minor"/>
    </font>
    <font>
      <sz val="11"/>
      <color rgb="FF000000"/>
      <name val="Calibri"/>
      <family val="2"/>
      <scheme val="minor"/>
    </font>
    <font>
      <b/>
      <sz val="11"/>
      <name val="Calibri"/>
      <family val="2"/>
      <scheme val="minor"/>
    </font>
    <font>
      <b/>
      <sz val="10"/>
      <color rgb="FF000000"/>
      <name val="Calibri"/>
      <family val="2"/>
      <scheme val="minor"/>
    </font>
    <font>
      <b/>
      <sz val="10"/>
      <name val="Calibri"/>
      <family val="2"/>
    </font>
    <font>
      <sz val="10"/>
      <name val="Calibri"/>
      <family val="2"/>
    </font>
    <font>
      <i/>
      <sz val="11"/>
      <color theme="1"/>
      <name val="Calibri"/>
      <family val="2"/>
      <scheme val="minor"/>
    </font>
    <font>
      <sz val="10"/>
      <color theme="1"/>
      <name val="Calibri"/>
      <family val="2"/>
      <scheme val="minor"/>
    </font>
    <font>
      <sz val="10"/>
      <color theme="1"/>
      <name val="Calibri"/>
      <family val="2"/>
    </font>
    <font>
      <b/>
      <sz val="12"/>
      <color rgb="FF000000"/>
      <name val="Calibri"/>
      <family val="2"/>
    </font>
    <font>
      <b/>
      <sz val="14"/>
      <color rgb="FF000000"/>
      <name val="Calibri"/>
      <family val="2"/>
    </font>
    <font>
      <b/>
      <sz val="14"/>
      <color rgb="FFFFFFFF"/>
      <name val="Calibri"/>
      <family val="2"/>
      <scheme val="minor"/>
    </font>
    <font>
      <b/>
      <sz val="12"/>
      <color rgb="FFFFFFFF"/>
      <name val="Calibri"/>
      <family val="2"/>
      <scheme val="minor"/>
    </font>
    <font>
      <b/>
      <sz val="16"/>
      <color rgb="FF000000"/>
      <name val="Calibri"/>
      <family val="2"/>
    </font>
    <font>
      <sz val="11"/>
      <color rgb="FF0070C0"/>
      <name val="Calibri"/>
      <family val="2"/>
      <scheme val="minor"/>
    </font>
    <font>
      <b/>
      <sz val="12"/>
      <color theme="1"/>
      <name val="Calibri"/>
      <family val="2"/>
      <scheme val="minor"/>
    </font>
    <font>
      <sz val="11"/>
      <color rgb="FF00B050"/>
      <name val="Calibri"/>
      <family val="2"/>
      <scheme val="minor"/>
    </font>
    <font>
      <sz val="11"/>
      <color rgb="FFFF0000"/>
      <name val="Calibri"/>
      <family val="2"/>
      <scheme val="minor"/>
    </font>
    <font>
      <sz val="11"/>
      <color rgb="FFBF8F00"/>
      <name val="Calibri"/>
      <family val="2"/>
      <scheme val="minor"/>
    </font>
    <font>
      <b/>
      <sz val="16"/>
      <color rgb="FF2F5496"/>
      <name val="Calibri Light"/>
      <family val="2"/>
    </font>
    <font>
      <b/>
      <sz val="12"/>
      <color rgb="FF000000"/>
      <name val="Calibri"/>
      <family val="2"/>
      <scheme val="minor"/>
    </font>
    <font>
      <b/>
      <sz val="16"/>
      <name val="Calibri"/>
      <family val="2"/>
    </font>
    <font>
      <sz val="11"/>
      <name val="Calibri"/>
      <family val="2"/>
      <scheme val="minor"/>
    </font>
    <font>
      <b/>
      <sz val="11"/>
      <color theme="1"/>
      <name val="Calibri"/>
      <family val="2"/>
      <scheme val="minor"/>
    </font>
    <font>
      <sz val="11"/>
      <color theme="7" tint="-0.249977111117893"/>
      <name val="Calibri"/>
      <family val="2"/>
      <scheme val="minor"/>
    </font>
    <font>
      <b/>
      <sz val="16"/>
      <color theme="1"/>
      <name val="Calibri"/>
      <family val="2"/>
      <scheme val="minor"/>
    </font>
    <font>
      <b/>
      <sz val="11"/>
      <color rgb="FF00B050"/>
      <name val="Calibri"/>
      <family val="2"/>
      <scheme val="minor"/>
    </font>
    <font>
      <b/>
      <sz val="16"/>
      <color theme="1"/>
      <name val="Calibri Light"/>
      <family val="2"/>
    </font>
    <font>
      <sz val="8"/>
      <name val="Calibri"/>
      <family val="2"/>
      <scheme val="minor"/>
    </font>
    <font>
      <sz val="12"/>
      <color theme="1"/>
      <name val="Calibri"/>
      <family val="2"/>
      <scheme val="minor"/>
    </font>
    <font>
      <sz val="11"/>
      <color rgb="FF000000"/>
      <name val="Calibri"/>
      <family val="2"/>
    </font>
    <font>
      <sz val="10"/>
      <color rgb="FF000000"/>
      <name val="Calibri"/>
      <family val="2"/>
    </font>
    <font>
      <b/>
      <sz val="10"/>
      <color theme="1"/>
      <name val="Calibri"/>
      <family val="2"/>
    </font>
    <font>
      <b/>
      <sz val="10"/>
      <color theme="1"/>
      <name val="Calibri"/>
      <family val="2"/>
      <scheme val="minor"/>
    </font>
    <font>
      <sz val="11"/>
      <color rgb="FF0070C0"/>
      <name val="Calibri"/>
      <family val="2"/>
    </font>
    <font>
      <sz val="12"/>
      <color rgb="FF00B050"/>
      <name val="Calibri"/>
      <family val="2"/>
      <scheme val="minor"/>
    </font>
    <font>
      <sz val="12"/>
      <color rgb="FF000000"/>
      <name val="Calibri"/>
      <family val="2"/>
    </font>
    <font>
      <sz val="14"/>
      <color rgb="FFFF0000"/>
      <name val="Calibri"/>
      <family val="2"/>
    </font>
    <font>
      <b/>
      <sz val="11"/>
      <color rgb="FFFFFF00"/>
      <name val="Calibri"/>
      <family val="2"/>
    </font>
    <font>
      <sz val="12"/>
      <color theme="1"/>
      <name val="Calibri"/>
      <family val="2"/>
    </font>
    <font>
      <sz val="9"/>
      <color rgb="FFFF0000"/>
      <name val="Calibri"/>
      <family val="2"/>
      <scheme val="minor"/>
    </font>
    <font>
      <sz val="12"/>
      <color rgb="FFFF0000"/>
      <name val="Calibri"/>
      <family val="2"/>
      <scheme val="minor"/>
    </font>
    <font>
      <sz val="12"/>
      <color rgb="FFFF0000"/>
      <name val="Calibri"/>
      <family val="2"/>
    </font>
    <font>
      <sz val="11"/>
      <color rgb="FF525252"/>
      <name val="Calibri"/>
      <family val="2"/>
    </font>
    <font>
      <sz val="14"/>
      <color theme="1"/>
      <name val="Calibri"/>
      <family val="2"/>
    </font>
    <font>
      <b/>
      <sz val="11"/>
      <color rgb="FF525252"/>
      <name val="Calibri"/>
      <family val="2"/>
    </font>
    <font>
      <b/>
      <sz val="11"/>
      <color rgb="FF000000"/>
      <name val="Calibri"/>
      <family val="2"/>
    </font>
    <font>
      <sz val="11"/>
      <name val="Calibri"/>
      <family val="2"/>
    </font>
    <font>
      <sz val="10"/>
      <color theme="1"/>
      <name val="Arial"/>
      <family val="2"/>
      <charset val="1"/>
    </font>
    <font>
      <sz val="10"/>
      <color rgb="FF000000"/>
      <name val="Arial"/>
      <family val="2"/>
      <charset val="1"/>
    </font>
    <font>
      <sz val="10"/>
      <color rgb="FF000000"/>
      <name val="Calibri"/>
      <family val="2"/>
      <scheme val="minor"/>
    </font>
    <font>
      <i/>
      <sz val="11"/>
      <color rgb="FF00B050"/>
      <name val="Calibri"/>
      <family val="2"/>
      <scheme val="minor"/>
    </font>
    <font>
      <b/>
      <sz val="11"/>
      <color rgb="FFFF0000"/>
      <name val="Calibri"/>
      <family val="2"/>
      <scheme val="minor"/>
    </font>
    <font>
      <sz val="9"/>
      <name val="Calibri"/>
      <family val="2"/>
      <scheme val="minor"/>
    </font>
    <font>
      <sz val="9"/>
      <color rgb="FF000000"/>
      <name val="Calibri"/>
      <family val="2"/>
      <scheme val="minor"/>
    </font>
    <font>
      <strike/>
      <sz val="10"/>
      <color theme="1"/>
      <name val="Calibri"/>
      <family val="2"/>
      <scheme val="minor"/>
    </font>
    <font>
      <strike/>
      <sz val="10"/>
      <color theme="1"/>
      <name val="Calibri"/>
      <family val="2"/>
    </font>
    <font>
      <strike/>
      <sz val="10"/>
      <color rgb="FF000000"/>
      <name val="Calibri"/>
      <family val="2"/>
      <scheme val="minor"/>
    </font>
    <font>
      <sz val="12"/>
      <color theme="1"/>
      <name val="Calibri"/>
      <family val="2"/>
      <scheme val="minor"/>
    </font>
    <font>
      <b/>
      <sz val="13"/>
      <color theme="1"/>
      <name val="Calibri"/>
      <family val="2"/>
    </font>
    <font>
      <b/>
      <sz val="13"/>
      <color theme="0"/>
      <name val="Calibri"/>
      <family val="2"/>
      <scheme val="minor"/>
    </font>
    <font>
      <b/>
      <sz val="22"/>
      <color theme="1"/>
      <name val="Calibri"/>
      <family val="2"/>
    </font>
    <font>
      <b/>
      <sz val="12"/>
      <color theme="1"/>
      <name val="Calibri"/>
      <family val="2"/>
    </font>
    <font>
      <sz val="10"/>
      <color theme="1"/>
      <name val="Helvetica"/>
      <family val="2"/>
    </font>
    <font>
      <b/>
      <sz val="12"/>
      <color theme="1"/>
      <name val="Helvetica"/>
      <family val="2"/>
    </font>
    <font>
      <sz val="12"/>
      <color theme="1"/>
      <name val="Helvetica"/>
      <family val="2"/>
    </font>
    <font>
      <sz val="12"/>
      <color rgb="FF000000"/>
      <name val="Univers"/>
      <family val="2"/>
    </font>
    <font>
      <sz val="8"/>
      <color rgb="FF000000"/>
      <name val="Verdana"/>
      <family val="2"/>
    </font>
    <font>
      <b/>
      <sz val="18"/>
      <color theme="0"/>
      <name val="Calibri Light"/>
      <family val="2"/>
      <scheme val="major"/>
    </font>
    <font>
      <b/>
      <sz val="18"/>
      <name val="Calibri Light"/>
      <family val="2"/>
      <scheme val="major"/>
    </font>
    <font>
      <b/>
      <sz val="16"/>
      <color rgb="FF000000"/>
      <name val="Calibri Light"/>
      <family val="2"/>
      <scheme val="major"/>
    </font>
    <font>
      <b/>
      <sz val="16"/>
      <color theme="1"/>
      <name val="Calibri Light"/>
      <family val="2"/>
      <scheme val="major"/>
    </font>
    <font>
      <b/>
      <sz val="14"/>
      <color rgb="FF000000"/>
      <name val="Calibri Light"/>
      <family val="2"/>
      <scheme val="major"/>
    </font>
    <font>
      <b/>
      <sz val="14"/>
      <color theme="1"/>
      <name val="Calibri Light"/>
      <family val="2"/>
      <scheme val="major"/>
    </font>
    <font>
      <b/>
      <sz val="13"/>
      <color theme="1"/>
      <name val="Calibri Light"/>
      <family val="2"/>
      <scheme val="major"/>
    </font>
    <font>
      <sz val="11"/>
      <color theme="1"/>
      <name val="Calibri Light"/>
      <family val="2"/>
      <scheme val="major"/>
    </font>
    <font>
      <b/>
      <sz val="12"/>
      <color theme="1"/>
      <name val="Calibri Light"/>
      <family val="2"/>
      <scheme val="major"/>
    </font>
    <font>
      <b/>
      <sz val="14"/>
      <color theme="0"/>
      <name val="Calibri"/>
      <family val="2"/>
      <scheme val="minor"/>
    </font>
    <font>
      <b/>
      <sz val="11"/>
      <color theme="1"/>
      <name val="Calibri Light"/>
      <family val="2"/>
      <scheme val="major"/>
    </font>
    <font>
      <sz val="13"/>
      <color theme="1"/>
      <name val="Calibri "/>
    </font>
    <font>
      <sz val="10.5"/>
      <color rgb="FF000000"/>
      <name val="Calibri"/>
      <family val="2"/>
      <scheme val="minor"/>
    </font>
    <font>
      <sz val="11"/>
      <color theme="1"/>
      <name val="Calibri "/>
    </font>
    <font>
      <sz val="18"/>
      <color rgb="FFFFFF00"/>
      <name val="Calibri"/>
      <family val="2"/>
      <scheme val="minor"/>
    </font>
    <font>
      <sz val="12"/>
      <color theme="0" tint="-4.9989318521683403E-2"/>
      <name val="Calibri"/>
      <family val="2"/>
      <scheme val="minor"/>
    </font>
  </fonts>
  <fills count="61">
    <fill>
      <patternFill patternType="none"/>
    </fill>
    <fill>
      <patternFill patternType="gray125"/>
    </fill>
    <fill>
      <patternFill patternType="solid">
        <fgColor rgb="FFF4B084"/>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rgb="FF5B9BD5"/>
        <bgColor indexed="64"/>
      </patternFill>
    </fill>
    <fill>
      <patternFill patternType="solid">
        <fgColor rgb="FF999999"/>
        <bgColor indexed="64"/>
      </patternFill>
    </fill>
    <fill>
      <patternFill patternType="solid">
        <fgColor theme="8" tint="0.39997558519241921"/>
        <bgColor indexed="64"/>
      </patternFill>
    </fill>
    <fill>
      <patternFill patternType="solid">
        <fgColor rgb="FF2F5496"/>
        <bgColor indexed="64"/>
      </patternFill>
    </fill>
    <fill>
      <patternFill patternType="solid">
        <fgColor rgb="FFA8D08D"/>
        <bgColor indexed="64"/>
      </patternFill>
    </fill>
    <fill>
      <patternFill patternType="solid">
        <fgColor rgb="FFC5E0B3"/>
        <bgColor indexed="64"/>
      </patternFill>
    </fill>
    <fill>
      <patternFill patternType="solid">
        <fgColor theme="0" tint="-0.249977111117893"/>
        <bgColor indexed="64"/>
      </patternFill>
    </fill>
    <fill>
      <patternFill patternType="solid">
        <fgColor rgb="FFE2EFD9"/>
        <bgColor indexed="64"/>
      </patternFill>
    </fill>
    <fill>
      <patternFill patternType="solid">
        <fgColor rgb="FFB4C6E7"/>
        <bgColor indexed="64"/>
      </patternFill>
    </fill>
    <fill>
      <patternFill patternType="solid">
        <fgColor rgb="FFD9E2F3"/>
        <bgColor indexed="64"/>
      </patternFill>
    </fill>
    <fill>
      <patternFill patternType="solid">
        <fgColor rgb="FFF4B083"/>
        <bgColor indexed="64"/>
      </patternFill>
    </fill>
    <fill>
      <patternFill patternType="solid">
        <fgColor rgb="FFF7CAAC"/>
        <bgColor indexed="64"/>
      </patternFill>
    </fill>
    <fill>
      <patternFill patternType="solid">
        <fgColor rgb="FFFBE4D5"/>
        <bgColor indexed="64"/>
      </patternFill>
    </fill>
    <fill>
      <patternFill patternType="solid">
        <fgColor rgb="FF8496B0"/>
        <bgColor indexed="64"/>
      </patternFill>
    </fill>
    <fill>
      <patternFill patternType="solid">
        <fgColor rgb="FFACB9CA"/>
        <bgColor indexed="64"/>
      </patternFill>
    </fill>
    <fill>
      <patternFill patternType="solid">
        <fgColor rgb="FFD5DCE4"/>
        <bgColor indexed="64"/>
      </patternFill>
    </fill>
    <fill>
      <patternFill patternType="solid">
        <fgColor rgb="FFFFC000"/>
        <bgColor indexed="64"/>
      </patternFill>
    </fill>
    <fill>
      <patternFill patternType="solid">
        <fgColor rgb="FFBDD6EE"/>
        <bgColor indexed="64"/>
      </patternFill>
    </fill>
    <fill>
      <patternFill patternType="solid">
        <fgColor rgb="FFFFFFFF"/>
        <bgColor indexed="64"/>
      </patternFill>
    </fill>
    <fill>
      <patternFill patternType="solid">
        <fgColor theme="4" tint="0.39997558519241921"/>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5"/>
        <bgColor indexed="64"/>
      </patternFill>
    </fill>
    <fill>
      <patternFill patternType="solid">
        <fgColor theme="7"/>
        <bgColor indexed="64"/>
      </patternFill>
    </fill>
    <fill>
      <patternFill patternType="solid">
        <fgColor theme="9"/>
        <bgColor indexed="64"/>
      </patternFill>
    </fill>
    <fill>
      <patternFill patternType="solid">
        <fgColor rgb="FFFF0000"/>
        <bgColor indexed="64"/>
      </patternFill>
    </fill>
    <fill>
      <patternFill patternType="solid">
        <fgColor theme="0"/>
        <bgColor indexed="64"/>
      </patternFill>
    </fill>
    <fill>
      <patternFill patternType="solid">
        <fgColor rgb="FFF4B084"/>
        <bgColor rgb="FF000000"/>
      </patternFill>
    </fill>
    <fill>
      <patternFill patternType="solid">
        <fgColor rgb="FFDDEBF7"/>
        <bgColor rgb="FF000000"/>
      </patternFill>
    </fill>
    <fill>
      <patternFill patternType="solid">
        <fgColor theme="0"/>
        <bgColor rgb="FF000000"/>
      </patternFill>
    </fill>
    <fill>
      <patternFill patternType="solid">
        <fgColor rgb="FFFFFF00"/>
        <bgColor indexed="64"/>
      </patternFill>
    </fill>
    <fill>
      <patternFill patternType="solid">
        <fgColor theme="9" tint="0.79998168889431442"/>
        <bgColor indexed="64"/>
      </patternFill>
    </fill>
    <fill>
      <patternFill patternType="solid">
        <fgColor theme="0" tint="-4.9989318521683403E-2"/>
        <bgColor rgb="FF5B9BD5"/>
      </patternFill>
    </fill>
    <fill>
      <patternFill patternType="solid">
        <fgColor theme="0" tint="-0.34998626667073579"/>
        <bgColor rgb="FF5B9BD5"/>
      </patternFill>
    </fill>
    <fill>
      <patternFill patternType="solid">
        <fgColor theme="8" tint="0.59999389629810485"/>
        <bgColor rgb="FF5B9BD5"/>
      </patternFill>
    </fill>
    <fill>
      <patternFill patternType="solid">
        <fgColor rgb="FF00B0F0"/>
        <bgColor rgb="FF5B9BD5"/>
      </patternFill>
    </fill>
    <fill>
      <patternFill patternType="solid">
        <fgColor rgb="FFCC00CC"/>
        <bgColor indexed="64"/>
      </patternFill>
    </fill>
    <fill>
      <patternFill patternType="solid">
        <fgColor rgb="FF942093"/>
        <bgColor indexed="64"/>
      </patternFill>
    </fill>
    <fill>
      <patternFill patternType="solid">
        <fgColor rgb="FF7030A0"/>
        <bgColor indexed="64"/>
      </patternFill>
    </fill>
    <fill>
      <patternFill patternType="solid">
        <fgColor rgb="FFF2F2F2"/>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D9D9D9"/>
        <bgColor indexed="64"/>
      </patternFill>
    </fill>
    <fill>
      <patternFill patternType="solid">
        <fgColor rgb="FFBFBFBF"/>
        <bgColor indexed="64"/>
      </patternFill>
    </fill>
    <fill>
      <patternFill patternType="solid">
        <fgColor rgb="FFA6A6A6"/>
        <bgColor indexed="64"/>
      </patternFill>
    </fill>
    <fill>
      <patternFill patternType="solid">
        <fgColor theme="1"/>
        <bgColor indexed="64"/>
      </patternFill>
    </fill>
    <fill>
      <patternFill patternType="solid">
        <fgColor theme="0" tint="-4.9989318521683403E-2"/>
        <bgColor indexed="64"/>
      </patternFill>
    </fill>
    <fill>
      <patternFill patternType="solid">
        <fgColor theme="4"/>
        <bgColor indexed="64"/>
      </patternFill>
    </fill>
    <fill>
      <patternFill patternType="solid">
        <fgColor theme="4" tint="0.79998168889431442"/>
        <bgColor theme="4" tint="0.79998168889431442"/>
      </patternFill>
    </fill>
  </fills>
  <borders count="95">
    <border>
      <left/>
      <right/>
      <top/>
      <bottom/>
      <diagonal/>
    </border>
    <border>
      <left style="medium">
        <color rgb="FF8EAADB"/>
      </left>
      <right style="medium">
        <color rgb="FF8EAADB"/>
      </right>
      <top/>
      <bottom style="medium">
        <color rgb="FF8EAADB"/>
      </bottom>
      <diagonal/>
    </border>
    <border>
      <left/>
      <right style="medium">
        <color rgb="FF8EAADB"/>
      </right>
      <top/>
      <bottom style="medium">
        <color rgb="FF8EAADB"/>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medium">
        <color indexed="64"/>
      </left>
      <right/>
      <top/>
      <bottom/>
      <diagonal/>
    </border>
    <border>
      <left style="medium">
        <color rgb="FF8EAADB"/>
      </left>
      <right style="medium">
        <color rgb="FF8EAADB"/>
      </right>
      <top style="medium">
        <color rgb="FF8EAADB"/>
      </top>
      <bottom/>
      <diagonal/>
    </border>
    <border>
      <left style="medium">
        <color rgb="FF8EAADB"/>
      </left>
      <right style="medium">
        <color rgb="FF8EAADB"/>
      </right>
      <top/>
      <bottom/>
      <diagonal/>
    </border>
    <border>
      <left/>
      <right/>
      <top/>
      <bottom style="medium">
        <color rgb="FF8EAADB"/>
      </bottom>
      <diagonal/>
    </border>
    <border>
      <left/>
      <right/>
      <top style="medium">
        <color rgb="FF4472C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style="medium">
        <color rgb="FF8EAADB"/>
      </left>
      <right/>
      <top style="medium">
        <color rgb="FF8EAADB"/>
      </top>
      <bottom style="medium">
        <color rgb="FF8EAADB"/>
      </bottom>
      <diagonal/>
    </border>
    <border>
      <left/>
      <right style="medium">
        <color rgb="FF8EAADB"/>
      </right>
      <top style="medium">
        <color rgb="FF8EAADB"/>
      </top>
      <bottom style="medium">
        <color rgb="FF8EAADB"/>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theme="0" tint="-0.249977111117893"/>
      </left>
      <right style="thin">
        <color theme="0" tint="-0.249977111117893"/>
      </right>
      <top style="thin">
        <color theme="0" tint="-0.249977111117893"/>
      </top>
      <bottom style="medium">
        <color theme="1"/>
      </bottom>
      <diagonal/>
    </border>
    <border>
      <left style="thin">
        <color theme="0" tint="-0.249977111117893"/>
      </left>
      <right style="thin">
        <color theme="0" tint="-0.249977111117893"/>
      </right>
      <top style="medium">
        <color theme="1"/>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medium">
        <color theme="0"/>
      </left>
      <right style="medium">
        <color theme="0"/>
      </right>
      <top style="medium">
        <color theme="0"/>
      </top>
      <bottom style="medium">
        <color theme="0"/>
      </bottom>
      <diagonal/>
    </border>
    <border>
      <left style="medium">
        <color theme="0"/>
      </left>
      <right style="medium">
        <color theme="0"/>
      </right>
      <top/>
      <bottom/>
      <diagonal/>
    </border>
    <border>
      <left style="medium">
        <color theme="0"/>
      </left>
      <right style="medium">
        <color theme="0"/>
      </right>
      <top/>
      <bottom style="medium">
        <color theme="0"/>
      </bottom>
      <diagonal/>
    </border>
    <border>
      <left style="thick">
        <color rgb="FFFFFFFF"/>
      </left>
      <right style="thick">
        <color rgb="FFFFFFFF"/>
      </right>
      <top style="thick">
        <color rgb="FFFFFFFF"/>
      </top>
      <bottom style="thick">
        <color rgb="FFFFFFFF"/>
      </bottom>
      <diagonal/>
    </border>
    <border>
      <left style="thin">
        <color rgb="FFD3D3D3"/>
      </left>
      <right style="thin">
        <color rgb="FFD3D3D3"/>
      </right>
      <top style="thin">
        <color rgb="FFD3D3D3"/>
      </top>
      <bottom style="thin">
        <color rgb="FFD3D3D3"/>
      </bottom>
      <diagonal/>
    </border>
    <border>
      <left/>
      <right/>
      <top style="thin">
        <color theme="0" tint="-0.249977111117893"/>
      </top>
      <bottom/>
      <diagonal/>
    </border>
    <border>
      <left style="thin">
        <color theme="0" tint="-0.249977111117893"/>
      </left>
      <right style="thin">
        <color theme="0" tint="-0.249977111117893"/>
      </right>
      <top style="medium">
        <color indexed="64"/>
      </top>
      <bottom style="thin">
        <color theme="0" tint="-0.249977111117893"/>
      </bottom>
      <diagonal/>
    </border>
    <border>
      <left style="medium">
        <color indexed="64"/>
      </left>
      <right style="thin">
        <color theme="0"/>
      </right>
      <top style="medium">
        <color indexed="64"/>
      </top>
      <bottom style="thin">
        <color theme="0"/>
      </bottom>
      <diagonal/>
    </border>
    <border>
      <left style="thin">
        <color theme="0"/>
      </left>
      <right style="thin">
        <color theme="0"/>
      </right>
      <top style="medium">
        <color indexed="64"/>
      </top>
      <bottom style="thin">
        <color theme="0"/>
      </bottom>
      <diagonal/>
    </border>
    <border>
      <left style="thin">
        <color theme="0"/>
      </left>
      <right style="medium">
        <color indexed="64"/>
      </right>
      <top style="medium">
        <color indexed="64"/>
      </top>
      <bottom style="thin">
        <color theme="0"/>
      </bottom>
      <diagonal/>
    </border>
    <border>
      <left style="medium">
        <color indexed="64"/>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medium">
        <color indexed="64"/>
      </right>
      <top style="thin">
        <color theme="0"/>
      </top>
      <bottom style="thin">
        <color theme="0"/>
      </bottom>
      <diagonal/>
    </border>
    <border>
      <left/>
      <right/>
      <top/>
      <bottom style="thin">
        <color theme="4" tint="0.39997558519241921"/>
      </bottom>
      <diagonal/>
    </border>
    <border>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style="medium">
        <color indexed="64"/>
      </top>
      <bottom style="thin">
        <color theme="0" tint="-0.249977111117893"/>
      </bottom>
      <diagonal/>
    </border>
    <border>
      <left/>
      <right style="medium">
        <color indexed="64"/>
      </right>
      <top style="medium">
        <color indexed="64"/>
      </top>
      <bottom style="thin">
        <color theme="0" tint="-0.249977111117893"/>
      </bottom>
      <diagonal/>
    </border>
    <border>
      <left/>
      <right style="medium">
        <color indexed="64"/>
      </right>
      <top style="thin">
        <color theme="0" tint="-0.249977111117893"/>
      </top>
      <bottom/>
      <diagonal/>
    </border>
    <border>
      <left style="thin">
        <color theme="0" tint="-0.249977111117893"/>
      </left>
      <right style="medium">
        <color indexed="64"/>
      </right>
      <top style="medium">
        <color theme="1"/>
      </top>
      <bottom style="thin">
        <color theme="0" tint="-0.249977111117893"/>
      </bottom>
      <diagonal/>
    </border>
    <border>
      <left style="thin">
        <color theme="0" tint="-0.249977111117893"/>
      </left>
      <right style="medium">
        <color indexed="64"/>
      </right>
      <top style="thin">
        <color theme="0" tint="-0.249977111117893"/>
      </top>
      <bottom style="thin">
        <color theme="0" tint="-0.249977111117893"/>
      </bottom>
      <diagonal/>
    </border>
    <border>
      <left style="thin">
        <color theme="0" tint="-0.249977111117893"/>
      </left>
      <right style="medium">
        <color indexed="64"/>
      </right>
      <top style="thin">
        <color theme="0" tint="-0.249977111117893"/>
      </top>
      <bottom style="medium">
        <color theme="1"/>
      </bottom>
      <diagonal/>
    </border>
    <border>
      <left style="medium">
        <color indexed="64"/>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medium">
        <color theme="1"/>
      </top>
      <bottom style="medium">
        <color indexed="64"/>
      </bottom>
      <diagonal/>
    </border>
    <border>
      <left style="thin">
        <color theme="0" tint="-0.249977111117893"/>
      </left>
      <right style="medium">
        <color indexed="64"/>
      </right>
      <top style="medium">
        <color theme="1"/>
      </top>
      <bottom style="medium">
        <color indexed="64"/>
      </bottom>
      <diagonal/>
    </border>
    <border>
      <left/>
      <right style="thin">
        <color theme="0" tint="-0.249977111117893"/>
      </right>
      <top style="medium">
        <color theme="1"/>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style="medium">
        <color theme="1"/>
      </bottom>
      <diagonal/>
    </border>
    <border>
      <left/>
      <right style="thin">
        <color theme="0" tint="-0.249977111117893"/>
      </right>
      <top style="medium">
        <color theme="1"/>
      </top>
      <bottom style="medium">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theme="0" tint="-0.249977111117893"/>
      </right>
      <top style="medium">
        <color indexed="64"/>
      </top>
      <bottom style="thin">
        <color theme="0" tint="-0.249977111117893"/>
      </bottom>
      <diagonal/>
    </border>
    <border>
      <left style="thin">
        <color theme="0" tint="-0.249977111117893"/>
      </left>
      <right style="medium">
        <color indexed="64"/>
      </right>
      <top style="medium">
        <color indexed="64"/>
      </top>
      <bottom style="thin">
        <color theme="0" tint="-0.249977111117893"/>
      </bottom>
      <diagonal/>
    </border>
    <border>
      <left style="medium">
        <color indexed="64"/>
      </left>
      <right style="thin">
        <color theme="0" tint="-0.249977111117893"/>
      </right>
      <top style="thin">
        <color theme="0" tint="-0.249977111117893"/>
      </top>
      <bottom style="medium">
        <color indexed="64"/>
      </bottom>
      <diagonal/>
    </border>
    <border>
      <left style="thin">
        <color theme="0" tint="-0.249977111117893"/>
      </left>
      <right style="thin">
        <color theme="0" tint="-0.249977111117893"/>
      </right>
      <top style="thin">
        <color theme="0" tint="-0.249977111117893"/>
      </top>
      <bottom style="medium">
        <color indexed="64"/>
      </bottom>
      <diagonal/>
    </border>
    <border>
      <left style="thin">
        <color theme="0" tint="-0.249977111117893"/>
      </left>
      <right style="medium">
        <color indexed="64"/>
      </right>
      <top style="thin">
        <color theme="0" tint="-0.249977111117893"/>
      </top>
      <bottom style="medium">
        <color indexed="64"/>
      </bottom>
      <diagonal/>
    </border>
    <border>
      <left style="thin">
        <color theme="0" tint="-0.249977111117893"/>
      </left>
      <right style="thin">
        <color theme="0" tint="-0.249977111117893"/>
      </right>
      <top style="medium">
        <color indexed="64"/>
      </top>
      <bottom/>
      <diagonal/>
    </border>
    <border>
      <left style="thin">
        <color theme="0" tint="-0.249977111117893"/>
      </left>
      <right style="thin">
        <color theme="0" tint="-0.249977111117893"/>
      </right>
      <top/>
      <bottom/>
      <diagonal/>
    </border>
    <border>
      <left style="thin">
        <color theme="0" tint="-0.249977111117893"/>
      </left>
      <right style="thin">
        <color theme="0" tint="-0.249977111117893"/>
      </right>
      <top/>
      <bottom style="medium">
        <color indexed="64"/>
      </bottom>
      <diagonal/>
    </border>
    <border>
      <left style="medium">
        <color indexed="64"/>
      </left>
      <right style="thin">
        <color theme="0" tint="-0.249977111117893"/>
      </right>
      <top style="thin">
        <color theme="0" tint="-0.249977111117893"/>
      </top>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medium">
        <color indexed="64"/>
      </right>
      <top style="thin">
        <color theme="0" tint="-0.249977111117893"/>
      </top>
      <bottom/>
      <diagonal/>
    </border>
    <border>
      <left style="medium">
        <color indexed="64"/>
      </left>
      <right style="thin">
        <color theme="0" tint="-0.249977111117893"/>
      </right>
      <top style="medium">
        <color indexed="64"/>
      </top>
      <bottom style="medium">
        <color indexed="64"/>
      </bottom>
      <diagonal/>
    </border>
    <border>
      <left style="thin">
        <color theme="0" tint="-0.249977111117893"/>
      </left>
      <right style="thin">
        <color theme="0" tint="-0.249977111117893"/>
      </right>
      <top style="medium">
        <color indexed="64"/>
      </top>
      <bottom style="medium">
        <color indexed="64"/>
      </bottom>
      <diagonal/>
    </border>
    <border>
      <left/>
      <right/>
      <top style="medium">
        <color indexed="64"/>
      </top>
      <bottom style="medium">
        <color indexed="64"/>
      </bottom>
      <diagonal/>
    </border>
    <border>
      <left style="thin">
        <color theme="0" tint="-0.249977111117893"/>
      </left>
      <right style="medium">
        <color indexed="64"/>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thin">
        <color indexed="64"/>
      </left>
      <right style="medium">
        <color rgb="FF000000"/>
      </right>
      <top style="thin">
        <color indexed="64"/>
      </top>
      <bottom/>
      <diagonal/>
    </border>
    <border>
      <left style="medium">
        <color rgb="FF000000"/>
      </left>
      <right style="thin">
        <color indexed="64"/>
      </right>
      <top style="thin">
        <color indexed="64"/>
      </top>
      <bottom style="thin">
        <color rgb="FF000000"/>
      </bottom>
      <diagonal/>
    </border>
    <border>
      <left style="thin">
        <color indexed="64"/>
      </left>
      <right style="medium">
        <color rgb="FF000000"/>
      </right>
      <top/>
      <bottom/>
      <diagonal/>
    </border>
    <border>
      <left style="medium">
        <color rgb="FF000000"/>
      </left>
      <right style="thin">
        <color indexed="64"/>
      </right>
      <top style="thin">
        <color rgb="FF000000"/>
      </top>
      <bottom style="thin">
        <color rgb="FF000000"/>
      </bottom>
      <diagonal/>
    </border>
    <border>
      <left style="thin">
        <color indexed="64"/>
      </left>
      <right style="medium">
        <color rgb="FF000000"/>
      </right>
      <top/>
      <bottom style="thin">
        <color indexed="64"/>
      </bottom>
      <diagonal/>
    </border>
    <border>
      <left style="medium">
        <color rgb="FF000000"/>
      </left>
      <right style="thin">
        <color indexed="64"/>
      </right>
      <top style="thin">
        <color rgb="FF000000"/>
      </top>
      <bottom style="thin">
        <color indexed="64"/>
      </bottom>
      <diagonal/>
    </border>
  </borders>
  <cellStyleXfs count="7">
    <xf numFmtId="0" fontId="0" fillId="0" borderId="0"/>
    <xf numFmtId="0" fontId="3" fillId="0" borderId="0"/>
    <xf numFmtId="164" fontId="3" fillId="0" borderId="0" applyFont="0" applyFill="0" applyBorder="0" applyAlignment="0" applyProtection="0"/>
    <xf numFmtId="43" fontId="34" fillId="0" borderId="0" applyFont="0" applyFill="0" applyBorder="0" applyAlignment="0" applyProtection="0"/>
    <xf numFmtId="0" fontId="63" fillId="0" borderId="0"/>
    <xf numFmtId="0" fontId="34" fillId="0" borderId="0"/>
    <xf numFmtId="9" fontId="34" fillId="0" borderId="0" applyFont="0" applyFill="0" applyBorder="0" applyAlignment="0" applyProtection="0"/>
  </cellStyleXfs>
  <cellXfs count="485">
    <xf numFmtId="0" fontId="0" fillId="0" borderId="0" xfId="0"/>
    <xf numFmtId="0" fontId="3" fillId="0" borderId="0" xfId="1"/>
    <xf numFmtId="0" fontId="8" fillId="0" borderId="0" xfId="1" applyFont="1"/>
    <xf numFmtId="0" fontId="10" fillId="0" borderId="3" xfId="1" applyFont="1" applyBorder="1" applyAlignment="1">
      <alignment horizontal="left" vertical="center" wrapText="1"/>
    </xf>
    <xf numFmtId="0" fontId="9" fillId="0" borderId="3" xfId="1" applyFont="1" applyBorder="1" applyAlignment="1">
      <alignment horizontal="left" vertical="center" wrapText="1"/>
    </xf>
    <xf numFmtId="165" fontId="3" fillId="0" borderId="3" xfId="1" applyNumberFormat="1" applyBorder="1"/>
    <xf numFmtId="0" fontId="4" fillId="4" borderId="0" xfId="0" applyFont="1" applyFill="1" applyAlignment="1">
      <alignment vertical="center" wrapText="1"/>
    </xf>
    <xf numFmtId="0" fontId="7" fillId="4" borderId="0" xfId="0" applyFont="1" applyFill="1" applyAlignment="1">
      <alignment vertical="center"/>
    </xf>
    <xf numFmtId="0" fontId="6" fillId="0" borderId="2" xfId="0" applyFont="1" applyBorder="1" applyAlignment="1">
      <alignment vertical="center" wrapText="1"/>
    </xf>
    <xf numFmtId="0" fontId="0" fillId="0" borderId="3" xfId="0" applyBorder="1"/>
    <xf numFmtId="0" fontId="14" fillId="6" borderId="3" xfId="0" applyFont="1" applyFill="1" applyBorder="1" applyAlignment="1">
      <alignment horizontal="center" vertical="center" wrapText="1"/>
    </xf>
    <xf numFmtId="0" fontId="16" fillId="8" borderId="3" xfId="0" applyFont="1" applyFill="1" applyBorder="1" applyAlignment="1">
      <alignment horizontal="center" vertical="center"/>
    </xf>
    <xf numFmtId="0" fontId="17" fillId="8" borderId="3" xfId="0" applyFont="1" applyFill="1" applyBorder="1" applyAlignment="1">
      <alignment horizontal="center" vertical="center"/>
    </xf>
    <xf numFmtId="0" fontId="17" fillId="8" borderId="3" xfId="0" applyFont="1" applyFill="1" applyBorder="1" applyAlignment="1">
      <alignment horizontal="center" vertical="center" wrapText="1"/>
    </xf>
    <xf numFmtId="0" fontId="18" fillId="9" borderId="3" xfId="0" applyFont="1" applyFill="1" applyBorder="1" applyAlignment="1">
      <alignment vertical="center"/>
    </xf>
    <xf numFmtId="0" fontId="5" fillId="10" borderId="3" xfId="0" applyFont="1" applyFill="1" applyBorder="1" applyAlignment="1">
      <alignment vertical="center"/>
    </xf>
    <xf numFmtId="0" fontId="5" fillId="11" borderId="3" xfId="0" applyFont="1" applyFill="1" applyBorder="1" applyAlignment="1">
      <alignment vertical="center"/>
    </xf>
    <xf numFmtId="0" fontId="6" fillId="11" borderId="3" xfId="0" applyFont="1" applyFill="1" applyBorder="1" applyAlignment="1">
      <alignment vertical="center"/>
    </xf>
    <xf numFmtId="0" fontId="6" fillId="0" borderId="6" xfId="0" applyFont="1" applyBorder="1" applyAlignment="1">
      <alignment horizontal="left" vertical="center"/>
    </xf>
    <xf numFmtId="0" fontId="6" fillId="0" borderId="3" xfId="0" applyFont="1" applyBorder="1" applyAlignment="1">
      <alignment vertical="center"/>
    </xf>
    <xf numFmtId="0" fontId="5" fillId="11" borderId="3" xfId="0" applyFont="1" applyFill="1" applyBorder="1" applyAlignment="1">
      <alignment horizontal="left" vertical="center"/>
    </xf>
    <xf numFmtId="0" fontId="6" fillId="0" borderId="3" xfId="0" applyFont="1" applyBorder="1" applyAlignment="1">
      <alignment horizontal="left" vertical="center"/>
    </xf>
    <xf numFmtId="0" fontId="19" fillId="0" borderId="4" xfId="0" applyFont="1" applyBorder="1" applyAlignment="1">
      <alignment vertical="center" wrapText="1"/>
    </xf>
    <xf numFmtId="0" fontId="7" fillId="11" borderId="3" xfId="0" applyFont="1" applyFill="1" applyBorder="1" applyAlignment="1">
      <alignment horizontal="left" vertical="center"/>
    </xf>
    <xf numFmtId="0" fontId="6" fillId="0" borderId="3" xfId="0" applyFont="1" applyBorder="1" applyAlignment="1">
      <alignment horizontal="center" vertical="center"/>
    </xf>
    <xf numFmtId="0" fontId="0" fillId="0" borderId="3" xfId="0" applyBorder="1" applyAlignment="1">
      <alignment vertical="center"/>
    </xf>
    <xf numFmtId="0" fontId="20" fillId="11" borderId="3" xfId="0" applyFont="1" applyFill="1" applyBorder="1" applyAlignment="1">
      <alignment vertical="center"/>
    </xf>
    <xf numFmtId="0" fontId="22" fillId="0" borderId="4" xfId="0" applyFont="1" applyBorder="1" applyAlignment="1">
      <alignment vertical="center" wrapText="1"/>
    </xf>
    <xf numFmtId="0" fontId="18" fillId="3" borderId="3" xfId="0" applyFont="1" applyFill="1" applyBorder="1" applyAlignment="1">
      <alignment vertical="center"/>
    </xf>
    <xf numFmtId="0" fontId="5" fillId="13" borderId="3" xfId="0" applyFont="1" applyFill="1" applyBorder="1" applyAlignment="1">
      <alignment vertical="center"/>
    </xf>
    <xf numFmtId="0" fontId="21" fillId="0" borderId="3" xfId="0" applyFont="1" applyBorder="1" applyAlignment="1">
      <alignment vertical="center"/>
    </xf>
    <xf numFmtId="0" fontId="19" fillId="0" borderId="3" xfId="0" applyFont="1" applyBorder="1" applyAlignment="1">
      <alignment vertical="center"/>
    </xf>
    <xf numFmtId="0" fontId="22" fillId="0" borderId="3" xfId="0" applyFont="1" applyBorder="1" applyAlignment="1">
      <alignment vertical="center"/>
    </xf>
    <xf numFmtId="0" fontId="5" fillId="14" borderId="3" xfId="0" applyFont="1" applyFill="1" applyBorder="1" applyAlignment="1">
      <alignment vertical="center"/>
    </xf>
    <xf numFmtId="0" fontId="6" fillId="0" borderId="3" xfId="0" applyFont="1" applyBorder="1" applyAlignment="1">
      <alignment horizontal="left" vertical="top"/>
    </xf>
    <xf numFmtId="0" fontId="18" fillId="15" borderId="3" xfId="0" applyFont="1" applyFill="1" applyBorder="1" applyAlignment="1">
      <alignment vertical="center"/>
    </xf>
    <xf numFmtId="0" fontId="5" fillId="16" borderId="3" xfId="0" applyFont="1" applyFill="1" applyBorder="1" applyAlignment="1">
      <alignment vertical="center"/>
    </xf>
    <xf numFmtId="0" fontId="23" fillId="0" borderId="3" xfId="0" applyFont="1" applyBorder="1" applyAlignment="1">
      <alignment vertical="center"/>
    </xf>
    <xf numFmtId="0" fontId="5" fillId="17" borderId="3" xfId="0" applyFont="1" applyFill="1" applyBorder="1" applyAlignment="1">
      <alignment vertical="center"/>
    </xf>
    <xf numFmtId="0" fontId="19" fillId="0" borderId="3" xfId="0" applyFont="1" applyBorder="1" applyAlignment="1">
      <alignment horizontal="left" vertical="top"/>
    </xf>
    <xf numFmtId="0" fontId="19" fillId="0" borderId="3" xfId="0" applyFont="1" applyBorder="1" applyAlignment="1">
      <alignment horizontal="center" vertical="center"/>
    </xf>
    <xf numFmtId="0" fontId="6" fillId="0" borderId="3" xfId="0" applyFont="1" applyBorder="1" applyAlignment="1">
      <alignment horizontal="center" vertical="center" wrapText="1"/>
    </xf>
    <xf numFmtId="0" fontId="18" fillId="18" borderId="3" xfId="0" applyFont="1" applyFill="1" applyBorder="1" applyAlignment="1">
      <alignment vertical="center"/>
    </xf>
    <xf numFmtId="0" fontId="5" fillId="19" borderId="3" xfId="0" applyFont="1" applyFill="1" applyBorder="1" applyAlignment="1">
      <alignment vertical="center"/>
    </xf>
    <xf numFmtId="0" fontId="5" fillId="20" borderId="3" xfId="0" applyFont="1" applyFill="1" applyBorder="1" applyAlignment="1">
      <alignment vertical="center"/>
    </xf>
    <xf numFmtId="0" fontId="24" fillId="21" borderId="3" xfId="0" applyFont="1" applyFill="1" applyBorder="1" applyAlignment="1">
      <alignment vertical="center"/>
    </xf>
    <xf numFmtId="0" fontId="25" fillId="21" borderId="3" xfId="0" applyFont="1" applyFill="1" applyBorder="1" applyAlignment="1">
      <alignment vertical="center"/>
    </xf>
    <xf numFmtId="0" fontId="23" fillId="0" borderId="3" xfId="0" applyFont="1" applyBorder="1" applyAlignment="1">
      <alignment horizontal="left" vertical="top"/>
    </xf>
    <xf numFmtId="0" fontId="23" fillId="0" borderId="3" xfId="0" applyFont="1" applyBorder="1" applyAlignment="1">
      <alignment horizontal="center" vertical="center"/>
    </xf>
    <xf numFmtId="0" fontId="23" fillId="0" borderId="3" xfId="0" applyFont="1" applyBorder="1" applyAlignment="1">
      <alignment horizontal="left" vertical="center"/>
    </xf>
    <xf numFmtId="0" fontId="24" fillId="22" borderId="3" xfId="0" applyFont="1" applyFill="1" applyBorder="1" applyAlignment="1">
      <alignment vertical="center"/>
    </xf>
    <xf numFmtId="0" fontId="6" fillId="22" borderId="3" xfId="0" applyFont="1" applyFill="1" applyBorder="1" applyAlignment="1">
      <alignment vertical="center"/>
    </xf>
    <xf numFmtId="0" fontId="6" fillId="23" borderId="3" xfId="0" applyFont="1" applyFill="1" applyBorder="1" applyAlignment="1">
      <alignment vertical="center"/>
    </xf>
    <xf numFmtId="0" fontId="6" fillId="23" borderId="3" xfId="0" applyFont="1" applyFill="1" applyBorder="1" applyAlignment="1">
      <alignment horizontal="left" vertical="top"/>
    </xf>
    <xf numFmtId="0" fontId="6" fillId="23" borderId="3" xfId="0" applyFont="1" applyFill="1" applyBorder="1" applyAlignment="1">
      <alignment horizontal="left" vertical="center"/>
    </xf>
    <xf numFmtId="0" fontId="0" fillId="23" borderId="3" xfId="0" applyFill="1" applyBorder="1" applyAlignment="1">
      <alignment horizontal="left" vertical="top"/>
    </xf>
    <xf numFmtId="0" fontId="6" fillId="23" borderId="3" xfId="0" applyFont="1" applyFill="1" applyBorder="1" applyAlignment="1">
      <alignment horizontal="center" vertical="center"/>
    </xf>
    <xf numFmtId="0" fontId="0" fillId="23" borderId="3" xfId="0" applyFill="1" applyBorder="1" applyAlignment="1">
      <alignment vertical="center"/>
    </xf>
    <xf numFmtId="0" fontId="5" fillId="23" borderId="3" xfId="0" applyFont="1" applyFill="1" applyBorder="1" applyAlignment="1">
      <alignment horizontal="left" vertical="top"/>
    </xf>
    <xf numFmtId="0" fontId="26" fillId="24" borderId="0" xfId="0" applyFont="1" applyFill="1" applyAlignment="1">
      <alignment horizontal="left" vertical="center"/>
    </xf>
    <xf numFmtId="0" fontId="18" fillId="24" borderId="3" xfId="0" applyFont="1" applyFill="1" applyBorder="1" applyAlignment="1">
      <alignment vertical="center"/>
    </xf>
    <xf numFmtId="0" fontId="19" fillId="0" borderId="7" xfId="0" applyFont="1" applyBorder="1" applyAlignment="1">
      <alignment horizontal="left" vertical="center"/>
    </xf>
    <xf numFmtId="0" fontId="22" fillId="0" borderId="4" xfId="0" applyFont="1" applyBorder="1" applyAlignment="1">
      <alignment horizontal="left" vertical="center" wrapText="1"/>
    </xf>
    <xf numFmtId="0" fontId="5" fillId="11" borderId="7" xfId="0" applyFont="1" applyFill="1" applyBorder="1" applyAlignment="1">
      <alignment horizontal="left" vertical="center"/>
    </xf>
    <xf numFmtId="0" fontId="20" fillId="11" borderId="4" xfId="0" applyFont="1" applyFill="1" applyBorder="1" applyAlignment="1">
      <alignment vertical="center"/>
    </xf>
    <xf numFmtId="0" fontId="0" fillId="0" borderId="4" xfId="0" applyBorder="1" applyAlignment="1">
      <alignment vertical="center"/>
    </xf>
    <xf numFmtId="0" fontId="6" fillId="0" borderId="4" xfId="0" applyFont="1" applyBorder="1" applyAlignment="1">
      <alignment vertical="center"/>
    </xf>
    <xf numFmtId="0" fontId="6" fillId="0" borderId="4" xfId="0" applyFont="1" applyBorder="1" applyAlignment="1">
      <alignment horizontal="left" vertical="center"/>
    </xf>
    <xf numFmtId="0" fontId="22" fillId="0" borderId="3" xfId="0" applyFont="1" applyBorder="1" applyAlignment="1">
      <alignment vertical="center" wrapText="1"/>
    </xf>
    <xf numFmtId="0" fontId="19" fillId="0" borderId="3" xfId="0" applyFont="1" applyBorder="1" applyAlignment="1">
      <alignment vertical="center" wrapText="1"/>
    </xf>
    <xf numFmtId="0" fontId="19" fillId="0" borderId="5" xfId="0" applyFont="1" applyBorder="1" applyAlignment="1">
      <alignment vertical="center" wrapText="1"/>
    </xf>
    <xf numFmtId="0" fontId="23" fillId="0" borderId="3" xfId="0" applyFont="1" applyBorder="1" applyAlignment="1">
      <alignment horizontal="left" vertical="center" wrapText="1"/>
    </xf>
    <xf numFmtId="0" fontId="6" fillId="23" borderId="3" xfId="0" applyFont="1" applyFill="1" applyBorder="1" applyAlignment="1">
      <alignment horizontal="left" vertical="center" wrapText="1"/>
    </xf>
    <xf numFmtId="0" fontId="6" fillId="0" borderId="7" xfId="0" applyFont="1" applyBorder="1" applyAlignment="1">
      <alignment horizontal="left" vertical="center"/>
    </xf>
    <xf numFmtId="0" fontId="28" fillId="11" borderId="3" xfId="0" applyFont="1" applyFill="1" applyBorder="1" applyAlignment="1">
      <alignment vertical="center"/>
    </xf>
    <xf numFmtId="3" fontId="6" fillId="0" borderId="2" xfId="0" applyNumberFormat="1" applyFont="1" applyBorder="1" applyAlignment="1">
      <alignment vertical="center" wrapText="1"/>
    </xf>
    <xf numFmtId="43" fontId="6" fillId="0" borderId="2" xfId="3" applyFont="1" applyFill="1" applyBorder="1" applyAlignment="1">
      <alignment vertical="center" wrapText="1"/>
    </xf>
    <xf numFmtId="0" fontId="4" fillId="3" borderId="3" xfId="0" applyFont="1" applyFill="1" applyBorder="1" applyAlignment="1">
      <alignment vertical="center" wrapText="1"/>
    </xf>
    <xf numFmtId="0" fontId="4" fillId="2" borderId="18" xfId="0" applyFont="1" applyFill="1" applyBorder="1" applyAlignment="1">
      <alignment vertical="center" wrapText="1"/>
    </xf>
    <xf numFmtId="0" fontId="6" fillId="27" borderId="2" xfId="0" applyFont="1" applyFill="1" applyBorder="1" applyAlignment="1">
      <alignment vertical="center" wrapText="1"/>
    </xf>
    <xf numFmtId="0" fontId="0" fillId="27" borderId="0" xfId="0" applyFill="1"/>
    <xf numFmtId="0" fontId="35" fillId="0" borderId="2" xfId="0" applyFont="1" applyBorder="1" applyAlignment="1">
      <alignment wrapText="1"/>
    </xf>
    <xf numFmtId="0" fontId="35" fillId="0" borderId="2" xfId="0" applyFont="1" applyBorder="1" applyAlignment="1">
      <alignment vertical="center" wrapText="1"/>
    </xf>
    <xf numFmtId="0" fontId="14" fillId="6" borderId="22" xfId="0" applyFont="1" applyFill="1" applyBorder="1" applyAlignment="1">
      <alignment horizontal="center" vertical="center" wrapText="1"/>
    </xf>
    <xf numFmtId="0" fontId="14" fillId="6" borderId="23" xfId="0" applyFont="1" applyFill="1" applyBorder="1" applyAlignment="1">
      <alignment horizontal="center" vertical="center" wrapText="1"/>
    </xf>
    <xf numFmtId="0" fontId="37" fillId="0" borderId="22" xfId="0" applyFont="1" applyBorder="1" applyAlignment="1">
      <alignment vertical="center" wrapText="1"/>
    </xf>
    <xf numFmtId="0" fontId="12" fillId="0" borderId="22" xfId="0" applyFont="1" applyBorder="1" applyAlignment="1">
      <alignment wrapText="1"/>
    </xf>
    <xf numFmtId="0" fontId="12" fillId="0" borderId="0" xfId="0" applyFont="1" applyAlignment="1">
      <alignment wrapText="1"/>
    </xf>
    <xf numFmtId="0" fontId="12" fillId="0" borderId="24" xfId="0" applyFont="1" applyBorder="1" applyAlignment="1">
      <alignment wrapText="1"/>
    </xf>
    <xf numFmtId="0" fontId="35" fillId="0" borderId="25" xfId="0" applyFont="1" applyBorder="1"/>
    <xf numFmtId="0" fontId="39" fillId="0" borderId="25" xfId="0" applyFont="1" applyBorder="1"/>
    <xf numFmtId="0" fontId="36" fillId="23" borderId="3" xfId="0" applyFont="1" applyFill="1" applyBorder="1" applyAlignment="1">
      <alignment wrapText="1"/>
    </xf>
    <xf numFmtId="3" fontId="21" fillId="0" borderId="3" xfId="0" applyNumberFormat="1" applyFont="1" applyBorder="1" applyAlignment="1">
      <alignment vertical="center"/>
    </xf>
    <xf numFmtId="0" fontId="40" fillId="0" borderId="0" xfId="0" applyFont="1"/>
    <xf numFmtId="0" fontId="6" fillId="38" borderId="2" xfId="0" applyFont="1" applyFill="1" applyBorder="1" applyAlignment="1">
      <alignment vertical="center" wrapText="1"/>
    </xf>
    <xf numFmtId="0" fontId="6" fillId="4" borderId="17" xfId="0" applyFont="1" applyFill="1" applyBorder="1" applyAlignment="1">
      <alignment vertical="center" wrapText="1"/>
    </xf>
    <xf numFmtId="0" fontId="0" fillId="38" borderId="0" xfId="0" applyFill="1"/>
    <xf numFmtId="0" fontId="41" fillId="0" borderId="0" xfId="0" applyFont="1"/>
    <xf numFmtId="0" fontId="6" fillId="27" borderId="17" xfId="0" applyFont="1" applyFill="1" applyBorder="1" applyAlignment="1">
      <alignment vertical="center" wrapText="1"/>
    </xf>
    <xf numFmtId="0" fontId="5" fillId="27" borderId="17" xfId="0" applyFont="1" applyFill="1" applyBorder="1" applyAlignment="1">
      <alignment vertical="center" wrapText="1"/>
    </xf>
    <xf numFmtId="0" fontId="44" fillId="0" borderId="0" xfId="0" applyFont="1"/>
    <xf numFmtId="3" fontId="6" fillId="0" borderId="3" xfId="0" applyNumberFormat="1" applyFont="1" applyBorder="1" applyAlignment="1">
      <alignment vertical="center"/>
    </xf>
    <xf numFmtId="43" fontId="6" fillId="0" borderId="2" xfId="0" applyNumberFormat="1" applyFont="1" applyBorder="1" applyAlignment="1">
      <alignment vertical="center" wrapText="1"/>
    </xf>
    <xf numFmtId="166" fontId="6" fillId="0" borderId="2" xfId="0" applyNumberFormat="1" applyFont="1" applyBorder="1" applyAlignment="1">
      <alignment vertical="center" wrapText="1"/>
    </xf>
    <xf numFmtId="166" fontId="6" fillId="38" borderId="2" xfId="0" applyNumberFormat="1" applyFont="1" applyFill="1" applyBorder="1" applyAlignment="1">
      <alignment vertical="center" wrapText="1"/>
    </xf>
    <xf numFmtId="166" fontId="35" fillId="0" borderId="2" xfId="0" applyNumberFormat="1" applyFont="1" applyBorder="1" applyAlignment="1">
      <alignment vertical="top" wrapText="1"/>
    </xf>
    <xf numFmtId="3" fontId="4" fillId="4" borderId="0" xfId="0" applyNumberFormat="1" applyFont="1" applyFill="1" applyAlignment="1">
      <alignment vertical="center" wrapText="1"/>
    </xf>
    <xf numFmtId="166" fontId="4" fillId="4" borderId="0" xfId="0" applyNumberFormat="1" applyFont="1" applyFill="1" applyAlignment="1">
      <alignment vertical="center" wrapText="1"/>
    </xf>
    <xf numFmtId="3" fontId="6" fillId="27" borderId="2" xfId="0" applyNumberFormat="1" applyFont="1" applyFill="1" applyBorder="1" applyAlignment="1">
      <alignment vertical="center" wrapText="1"/>
    </xf>
    <xf numFmtId="0" fontId="35" fillId="39" borderId="27" xfId="0" applyFont="1" applyFill="1" applyBorder="1" applyAlignment="1">
      <alignment wrapText="1"/>
    </xf>
    <xf numFmtId="166" fontId="35" fillId="39" borderId="27" xfId="0" applyNumberFormat="1" applyFont="1" applyFill="1" applyBorder="1" applyAlignment="1">
      <alignment wrapText="1"/>
    </xf>
    <xf numFmtId="0" fontId="45" fillId="0" borderId="0" xfId="0" applyFont="1"/>
    <xf numFmtId="0" fontId="46" fillId="0" borderId="0" xfId="0" applyFont="1"/>
    <xf numFmtId="0" fontId="0" fillId="0" borderId="0" xfId="0" applyAlignment="1">
      <alignment wrapText="1"/>
    </xf>
    <xf numFmtId="0" fontId="47" fillId="0" borderId="0" xfId="0" applyFont="1"/>
    <xf numFmtId="0" fontId="13" fillId="0" borderId="3" xfId="0" applyFont="1" applyBorder="1" applyAlignment="1">
      <alignment vertical="center" wrapText="1"/>
    </xf>
    <xf numFmtId="0" fontId="0" fillId="0" borderId="0" xfId="0" applyAlignment="1">
      <alignment vertical="center"/>
    </xf>
    <xf numFmtId="0" fontId="35" fillId="38" borderId="2" xfId="0" applyFont="1" applyFill="1" applyBorder="1" applyAlignment="1">
      <alignment vertical="top" wrapText="1"/>
    </xf>
    <xf numFmtId="4" fontId="35" fillId="0" borderId="3" xfId="0" applyNumberFormat="1" applyFont="1" applyBorder="1"/>
    <xf numFmtId="0" fontId="35" fillId="0" borderId="7" xfId="0" applyFont="1" applyBorder="1"/>
    <xf numFmtId="0" fontId="13" fillId="0" borderId="8" xfId="0" applyFont="1" applyBorder="1" applyAlignment="1">
      <alignment vertical="center" wrapText="1"/>
    </xf>
    <xf numFmtId="0" fontId="14" fillId="6" borderId="4" xfId="0" applyFont="1" applyFill="1" applyBorder="1" applyAlignment="1">
      <alignment horizontal="center" vertical="center" wrapText="1"/>
    </xf>
    <xf numFmtId="0" fontId="4" fillId="2" borderId="18" xfId="0" applyFont="1" applyFill="1" applyBorder="1" applyAlignment="1">
      <alignment horizontal="center" vertical="center" wrapText="1"/>
    </xf>
    <xf numFmtId="3" fontId="4" fillId="4" borderId="0" xfId="0" applyNumberFormat="1" applyFont="1" applyFill="1" applyAlignment="1">
      <alignment horizontal="center" vertical="center" wrapText="1"/>
    </xf>
    <xf numFmtId="0" fontId="4" fillId="4" borderId="0" xfId="0" applyFont="1" applyFill="1" applyAlignment="1">
      <alignment horizontal="center" vertical="center" wrapText="1"/>
    </xf>
    <xf numFmtId="6" fontId="4" fillId="4" borderId="0" xfId="0" applyNumberFormat="1" applyFont="1" applyFill="1" applyAlignment="1">
      <alignment horizontal="center" vertical="center" wrapText="1"/>
    </xf>
    <xf numFmtId="3" fontId="49" fillId="0" borderId="2" xfId="0" applyNumberFormat="1" applyFont="1" applyBorder="1" applyAlignment="1">
      <alignment horizontal="center" vertical="center" wrapText="1"/>
    </xf>
    <xf numFmtId="8" fontId="35" fillId="40" borderId="0" xfId="0" applyNumberFormat="1" applyFont="1" applyFill="1" applyAlignment="1">
      <alignment horizontal="center" vertical="center"/>
    </xf>
    <xf numFmtId="166" fontId="35" fillId="39" borderId="27" xfId="0" applyNumberFormat="1" applyFont="1" applyFill="1" applyBorder="1" applyAlignment="1">
      <alignment horizontal="center" vertical="center" wrapText="1"/>
    </xf>
    <xf numFmtId="0" fontId="0" fillId="0" borderId="0" xfId="0" applyAlignment="1">
      <alignment horizontal="center" vertical="center"/>
    </xf>
    <xf numFmtId="3" fontId="0" fillId="0" borderId="0" xfId="0" applyNumberFormat="1" applyAlignment="1">
      <alignment horizontal="center" vertical="center"/>
    </xf>
    <xf numFmtId="3" fontId="0" fillId="0" borderId="0" xfId="0" applyNumberFormat="1"/>
    <xf numFmtId="6" fontId="0" fillId="0" borderId="0" xfId="0" applyNumberFormat="1" applyAlignment="1">
      <alignment horizontal="center" vertical="center"/>
    </xf>
    <xf numFmtId="9" fontId="6" fillId="0" borderId="3" xfId="0" applyNumberFormat="1" applyFont="1" applyBorder="1" applyAlignment="1">
      <alignment vertical="center"/>
    </xf>
    <xf numFmtId="0" fontId="35" fillId="0" borderId="3" xfId="0" applyFont="1" applyBorder="1"/>
    <xf numFmtId="43" fontId="0" fillId="0" borderId="0" xfId="0" applyNumberFormat="1"/>
    <xf numFmtId="0" fontId="6" fillId="0" borderId="3" xfId="0" applyFont="1" applyBorder="1" applyAlignment="1">
      <alignment horizontal="right" vertical="center"/>
    </xf>
    <xf numFmtId="43" fontId="4" fillId="2" borderId="18" xfId="0" applyNumberFormat="1" applyFont="1" applyFill="1" applyBorder="1" applyAlignment="1">
      <alignment vertical="center" wrapText="1"/>
    </xf>
    <xf numFmtId="43" fontId="4" fillId="4" borderId="0" xfId="0" applyNumberFormat="1" applyFont="1" applyFill="1" applyAlignment="1">
      <alignment vertical="center" wrapText="1"/>
    </xf>
    <xf numFmtId="43" fontId="35" fillId="0" borderId="2" xfId="0" applyNumberFormat="1" applyFont="1" applyBorder="1" applyAlignment="1">
      <alignment horizontal="center" vertical="center" wrapText="1"/>
    </xf>
    <xf numFmtId="43" fontId="35" fillId="39" borderId="27" xfId="0" applyNumberFormat="1" applyFont="1" applyFill="1" applyBorder="1" applyAlignment="1">
      <alignment wrapText="1"/>
    </xf>
    <xf numFmtId="9" fontId="6" fillId="0" borderId="3" xfId="0" applyNumberFormat="1" applyFont="1" applyBorder="1" applyAlignment="1">
      <alignment horizontal="center" vertical="center"/>
    </xf>
    <xf numFmtId="0" fontId="6" fillId="0" borderId="2" xfId="0" applyFont="1" applyBorder="1" applyAlignment="1">
      <alignment horizontal="center" vertical="center" wrapText="1"/>
    </xf>
    <xf numFmtId="2" fontId="6" fillId="0" borderId="1" xfId="0" applyNumberFormat="1" applyFont="1" applyBorder="1" applyAlignment="1">
      <alignment horizontal="center" vertical="center" wrapText="1"/>
    </xf>
    <xf numFmtId="0" fontId="6" fillId="38" borderId="1" xfId="0" applyFont="1" applyFill="1" applyBorder="1" applyAlignment="1">
      <alignment horizontal="center" vertical="center" wrapText="1"/>
    </xf>
    <xf numFmtId="43" fontId="6" fillId="27" borderId="2" xfId="3" applyFont="1" applyFill="1" applyBorder="1" applyAlignment="1">
      <alignment horizontal="center" vertical="center" wrapText="1"/>
    </xf>
    <xf numFmtId="2" fontId="6" fillId="0" borderId="1" xfId="0" applyNumberFormat="1" applyFont="1" applyBorder="1" applyAlignment="1">
      <alignment horizontal="left" vertical="center" wrapText="1"/>
    </xf>
    <xf numFmtId="0" fontId="35" fillId="38" borderId="2" xfId="0" applyFont="1" applyFill="1" applyBorder="1" applyAlignment="1">
      <alignment vertical="center" wrapText="1"/>
    </xf>
    <xf numFmtId="43" fontId="6" fillId="38" borderId="2" xfId="0" applyNumberFormat="1" applyFont="1" applyFill="1" applyBorder="1" applyAlignment="1">
      <alignment vertical="center" wrapText="1"/>
    </xf>
    <xf numFmtId="43" fontId="6" fillId="38" borderId="2" xfId="3" applyFont="1" applyFill="1" applyBorder="1" applyAlignment="1">
      <alignment vertical="center" wrapText="1"/>
    </xf>
    <xf numFmtId="3" fontId="49" fillId="38" borderId="2" xfId="0" applyNumberFormat="1" applyFont="1" applyFill="1" applyBorder="1" applyAlignment="1">
      <alignment horizontal="center" vertical="center" wrapText="1"/>
    </xf>
    <xf numFmtId="3" fontId="6" fillId="38" borderId="2" xfId="0" applyNumberFormat="1" applyFont="1" applyFill="1" applyBorder="1" applyAlignment="1">
      <alignment horizontal="center" vertical="center" wrapText="1"/>
    </xf>
    <xf numFmtId="43" fontId="35" fillId="38" borderId="2" xfId="0" applyNumberFormat="1" applyFont="1" applyFill="1" applyBorder="1" applyAlignment="1">
      <alignment horizontal="center" vertical="center" wrapText="1"/>
    </xf>
    <xf numFmtId="3" fontId="6" fillId="38" borderId="2" xfId="0" applyNumberFormat="1" applyFont="1" applyFill="1" applyBorder="1" applyAlignment="1">
      <alignment vertical="center" wrapText="1"/>
    </xf>
    <xf numFmtId="0" fontId="6" fillId="38" borderId="2" xfId="0" applyFont="1" applyFill="1" applyBorder="1" applyAlignment="1">
      <alignment horizontal="left" vertical="top" wrapText="1"/>
    </xf>
    <xf numFmtId="43" fontId="35" fillId="38" borderId="2" xfId="0" applyNumberFormat="1" applyFont="1" applyFill="1" applyBorder="1" applyAlignment="1">
      <alignment vertical="center" wrapText="1"/>
    </xf>
    <xf numFmtId="2" fontId="6" fillId="38" borderId="1" xfId="0" applyNumberFormat="1" applyFont="1" applyFill="1" applyBorder="1" applyAlignment="1">
      <alignment horizontal="center" vertical="center" wrapText="1"/>
    </xf>
    <xf numFmtId="0" fontId="6" fillId="38" borderId="2" xfId="0" applyFont="1" applyFill="1" applyBorder="1" applyAlignment="1">
      <alignment horizontal="center" vertical="center" wrapText="1"/>
    </xf>
    <xf numFmtId="43" fontId="35" fillId="38" borderId="2" xfId="0" applyNumberFormat="1" applyFont="1" applyFill="1" applyBorder="1" applyAlignment="1">
      <alignment horizontal="center" vertical="top" wrapText="1"/>
    </xf>
    <xf numFmtId="0" fontId="42" fillId="41" borderId="2" xfId="0" applyFont="1" applyFill="1" applyBorder="1" applyAlignment="1">
      <alignment horizontal="center" vertical="center" wrapText="1"/>
    </xf>
    <xf numFmtId="43" fontId="35" fillId="41" borderId="2" xfId="0" applyNumberFormat="1" applyFont="1" applyFill="1" applyBorder="1" applyAlignment="1">
      <alignment horizontal="center" vertical="top" wrapText="1"/>
    </xf>
    <xf numFmtId="43" fontId="6" fillId="38" borderId="2" xfId="3" applyFont="1" applyFill="1" applyBorder="1" applyAlignment="1">
      <alignment horizontal="center" vertical="center" wrapText="1"/>
    </xf>
    <xf numFmtId="0" fontId="5" fillId="5" borderId="28" xfId="0" applyFont="1" applyFill="1" applyBorder="1" applyAlignment="1">
      <alignment vertical="center" wrapText="1"/>
    </xf>
    <xf numFmtId="0" fontId="5" fillId="5" borderId="29" xfId="0" applyFont="1" applyFill="1" applyBorder="1" applyAlignment="1">
      <alignment vertical="center" wrapText="1"/>
    </xf>
    <xf numFmtId="0" fontId="48" fillId="0" borderId="3" xfId="0" applyFont="1" applyBorder="1" applyAlignment="1">
      <alignment vertical="center" wrapText="1"/>
    </xf>
    <xf numFmtId="0" fontId="13" fillId="37" borderId="3" xfId="0" applyFont="1" applyFill="1" applyBorder="1" applyAlignment="1">
      <alignment horizontal="center" vertical="center"/>
    </xf>
    <xf numFmtId="0" fontId="13" fillId="34" borderId="3" xfId="0" applyFont="1" applyFill="1" applyBorder="1" applyAlignment="1">
      <alignment horizontal="center" vertical="center"/>
    </xf>
    <xf numFmtId="0" fontId="13" fillId="35" borderId="3" xfId="0" applyFont="1" applyFill="1" applyBorder="1" applyAlignment="1">
      <alignment horizontal="center" vertical="center"/>
    </xf>
    <xf numFmtId="0" fontId="12" fillId="36" borderId="24" xfId="0" applyFont="1" applyFill="1" applyBorder="1" applyAlignment="1">
      <alignment horizontal="center" vertical="center"/>
    </xf>
    <xf numFmtId="0" fontId="12" fillId="0" borderId="3" xfId="0" applyFont="1" applyBorder="1" applyAlignment="1">
      <alignment vertical="center" wrapText="1"/>
    </xf>
    <xf numFmtId="0" fontId="13" fillId="0" borderId="22" xfId="0" applyFont="1" applyBorder="1" applyAlignment="1">
      <alignment vertical="center"/>
    </xf>
    <xf numFmtId="0" fontId="12" fillId="0" borderId="3" xfId="0" applyFont="1" applyBorder="1" applyAlignment="1">
      <alignment wrapText="1"/>
    </xf>
    <xf numFmtId="0" fontId="12" fillId="35" borderId="3" xfId="0" applyFont="1" applyFill="1" applyBorder="1" applyAlignment="1">
      <alignment horizontal="center" vertical="center"/>
    </xf>
    <xf numFmtId="0" fontId="13" fillId="0" borderId="23" xfId="0" applyFont="1" applyBorder="1" applyAlignment="1">
      <alignment horizontal="center" vertical="center"/>
    </xf>
    <xf numFmtId="0" fontId="7" fillId="11" borderId="3" xfId="0" applyFont="1" applyFill="1" applyBorder="1" applyAlignment="1">
      <alignment horizontal="right" vertical="center"/>
    </xf>
    <xf numFmtId="43" fontId="5" fillId="11" borderId="3" xfId="3" applyFont="1" applyFill="1" applyBorder="1" applyAlignment="1">
      <alignment vertical="center"/>
    </xf>
    <xf numFmtId="0" fontId="52" fillId="0" borderId="25" xfId="0" applyFont="1" applyBorder="1"/>
    <xf numFmtId="0" fontId="53" fillId="0" borderId="7" xfId="0" applyFont="1" applyBorder="1"/>
    <xf numFmtId="0" fontId="54" fillId="0" borderId="5" xfId="0" applyFont="1" applyBorder="1"/>
    <xf numFmtId="0" fontId="55" fillId="0" borderId="3" xfId="0" applyFont="1" applyBorder="1" applyAlignment="1">
      <alignment wrapText="1"/>
    </xf>
    <xf numFmtId="0" fontId="36" fillId="0" borderId="8" xfId="0" applyFont="1" applyBorder="1" applyAlignment="1">
      <alignment wrapText="1"/>
    </xf>
    <xf numFmtId="0" fontId="55" fillId="0" borderId="8" xfId="0" applyFont="1" applyBorder="1" applyAlignment="1">
      <alignment vertical="top" wrapText="1"/>
    </xf>
    <xf numFmtId="0" fontId="55" fillId="23" borderId="3" xfId="0" applyFont="1" applyFill="1" applyBorder="1" applyAlignment="1">
      <alignment wrapText="1"/>
    </xf>
    <xf numFmtId="0" fontId="60" fillId="42" borderId="3" xfId="0" applyFont="1" applyFill="1" applyBorder="1" applyAlignment="1">
      <alignment wrapText="1"/>
    </xf>
    <xf numFmtId="0" fontId="60" fillId="35" borderId="3" xfId="0" applyFont="1" applyFill="1" applyBorder="1" applyAlignment="1">
      <alignment horizontal="center" vertical="center"/>
    </xf>
    <xf numFmtId="0" fontId="60" fillId="0" borderId="24" xfId="0" applyFont="1" applyBorder="1" applyAlignment="1">
      <alignment wrapText="1"/>
    </xf>
    <xf numFmtId="0" fontId="61" fillId="0" borderId="22" xfId="0" applyFont="1" applyBorder="1" applyAlignment="1">
      <alignment vertical="center" wrapText="1"/>
    </xf>
    <xf numFmtId="0" fontId="61" fillId="37" borderId="3" xfId="0" applyFont="1" applyFill="1" applyBorder="1" applyAlignment="1">
      <alignment horizontal="center" vertical="center"/>
    </xf>
    <xf numFmtId="0" fontId="61" fillId="34" borderId="3" xfId="0" applyFont="1" applyFill="1" applyBorder="1" applyAlignment="1">
      <alignment horizontal="center" vertical="center"/>
    </xf>
    <xf numFmtId="0" fontId="62" fillId="23" borderId="0" xfId="0" applyFont="1" applyFill="1" applyAlignment="1">
      <alignment wrapText="1"/>
    </xf>
    <xf numFmtId="0" fontId="61" fillId="0" borderId="23" xfId="0" applyFont="1" applyBorder="1" applyAlignment="1">
      <alignment horizontal="center" vertical="center"/>
    </xf>
    <xf numFmtId="0" fontId="36" fillId="0" borderId="8" xfId="0" applyFont="1" applyBorder="1" applyAlignment="1">
      <alignment vertical="top" wrapText="1"/>
    </xf>
    <xf numFmtId="0" fontId="36" fillId="0" borderId="8" xfId="0" applyFont="1" applyBorder="1" applyAlignment="1">
      <alignment horizontal="left" vertical="top" wrapText="1"/>
    </xf>
    <xf numFmtId="0" fontId="51" fillId="0" borderId="0" xfId="0" applyFont="1" applyAlignment="1">
      <alignment vertical="center" wrapText="1"/>
    </xf>
    <xf numFmtId="0" fontId="48" fillId="0" borderId="4" xfId="0" applyFont="1" applyBorder="1" applyAlignment="1">
      <alignment vertical="center" wrapText="1"/>
    </xf>
    <xf numFmtId="0" fontId="48" fillId="43" borderId="3" xfId="0" applyFont="1" applyFill="1" applyBorder="1" applyAlignment="1">
      <alignment vertical="center" wrapText="1"/>
    </xf>
    <xf numFmtId="0" fontId="66" fillId="0" borderId="33" xfId="4" applyFont="1" applyBorder="1" applyAlignment="1">
      <alignment horizontal="center" vertical="center" wrapText="1"/>
    </xf>
    <xf numFmtId="0" fontId="66" fillId="0" borderId="34" xfId="4" applyFont="1" applyBorder="1" applyAlignment="1">
      <alignment horizontal="center" vertical="center" wrapText="1"/>
    </xf>
    <xf numFmtId="0" fontId="66" fillId="0" borderId="32" xfId="4" applyFont="1" applyBorder="1" applyAlignment="1">
      <alignment horizontal="center" vertical="center" wrapText="1"/>
    </xf>
    <xf numFmtId="0" fontId="63" fillId="0" borderId="34" xfId="4" applyBorder="1"/>
    <xf numFmtId="0" fontId="34" fillId="0" borderId="0" xfId="5"/>
    <xf numFmtId="0" fontId="34" fillId="52" borderId="35" xfId="5" applyFill="1" applyBorder="1"/>
    <xf numFmtId="0" fontId="34" fillId="38" borderId="0" xfId="5" applyFill="1"/>
    <xf numFmtId="0" fontId="34" fillId="53" borderId="35" xfId="5" applyFill="1" applyBorder="1"/>
    <xf numFmtId="0" fontId="34" fillId="52" borderId="36" xfId="5" applyFill="1" applyBorder="1"/>
    <xf numFmtId="0" fontId="68" fillId="0" borderId="0" xfId="5" applyFont="1"/>
    <xf numFmtId="0" fontId="68" fillId="38" borderId="0" xfId="5" applyFont="1" applyFill="1"/>
    <xf numFmtId="0" fontId="34" fillId="52" borderId="37" xfId="5" applyFill="1" applyBorder="1"/>
    <xf numFmtId="0" fontId="68" fillId="52" borderId="35" xfId="5" applyFont="1" applyFill="1" applyBorder="1"/>
    <xf numFmtId="0" fontId="68" fillId="53" borderId="35" xfId="5" applyFont="1" applyFill="1" applyBorder="1"/>
    <xf numFmtId="0" fontId="34" fillId="53" borderId="37" xfId="5" applyFill="1" applyBorder="1"/>
    <xf numFmtId="9" fontId="34" fillId="0" borderId="0" xfId="5" applyNumberFormat="1"/>
    <xf numFmtId="0" fontId="69" fillId="38" borderId="0" xfId="6" applyNumberFormat="1" applyFont="1" applyFill="1" applyAlignment="1">
      <alignment horizontal="left"/>
    </xf>
    <xf numFmtId="0" fontId="70" fillId="38" borderId="0" xfId="5" applyFont="1" applyFill="1"/>
    <xf numFmtId="0" fontId="34" fillId="53" borderId="36" xfId="5" applyFill="1" applyBorder="1"/>
    <xf numFmtId="9" fontId="70" fillId="38" borderId="0" xfId="5" applyNumberFormat="1" applyFont="1" applyFill="1"/>
    <xf numFmtId="0" fontId="71" fillId="51" borderId="38" xfId="0" applyFont="1" applyFill="1" applyBorder="1" applyAlignment="1">
      <alignment horizontal="left" vertical="center" wrapText="1" readingOrder="1"/>
    </xf>
    <xf numFmtId="0" fontId="72" fillId="0" borderId="39" xfId="0" applyFont="1" applyBorder="1" applyAlignment="1">
      <alignment horizontal="center" vertical="top" wrapText="1" readingOrder="1"/>
    </xf>
    <xf numFmtId="0" fontId="71" fillId="54" borderId="38" xfId="0" applyFont="1" applyFill="1" applyBorder="1" applyAlignment="1">
      <alignment horizontal="left" vertical="center" wrapText="1" readingOrder="1"/>
    </xf>
    <xf numFmtId="0" fontId="71" fillId="55" borderId="38" xfId="0" applyFont="1" applyFill="1" applyBorder="1" applyAlignment="1">
      <alignment horizontal="left" vertical="center" wrapText="1" readingOrder="1"/>
    </xf>
    <xf numFmtId="0" fontId="71" fillId="56" borderId="38" xfId="0" applyFont="1" applyFill="1" applyBorder="1" applyAlignment="1">
      <alignment horizontal="left" vertical="center" wrapText="1" readingOrder="1"/>
    </xf>
    <xf numFmtId="0" fontId="34" fillId="0" borderId="32" xfId="4" applyFont="1" applyBorder="1" applyAlignment="1">
      <alignment wrapText="1"/>
    </xf>
    <xf numFmtId="0" fontId="63" fillId="0" borderId="32" xfId="4" applyBorder="1"/>
    <xf numFmtId="0" fontId="79" fillId="45" borderId="40" xfId="0" applyFont="1" applyFill="1" applyBorder="1" applyAlignment="1">
      <alignment horizontal="center" vertical="center" wrapText="1"/>
    </xf>
    <xf numFmtId="0" fontId="64" fillId="46" borderId="40" xfId="0" applyFont="1" applyFill="1" applyBorder="1" applyAlignment="1">
      <alignment horizontal="center" vertical="center" wrapText="1"/>
    </xf>
    <xf numFmtId="0" fontId="64" fillId="47" borderId="40" xfId="0" applyFont="1" applyFill="1" applyBorder="1" applyAlignment="1">
      <alignment horizontal="center" vertical="center" wrapText="1"/>
    </xf>
    <xf numFmtId="0" fontId="65" fillId="3" borderId="40" xfId="0" applyFont="1" applyFill="1" applyBorder="1" applyAlignment="1">
      <alignment horizontal="center" vertical="center" wrapText="1"/>
    </xf>
    <xf numFmtId="0" fontId="65" fillId="48" borderId="40" xfId="0" applyFont="1" applyFill="1" applyBorder="1" applyAlignment="1">
      <alignment horizontal="center" vertical="center" wrapText="1"/>
    </xf>
    <xf numFmtId="0" fontId="65" fillId="49" borderId="40" xfId="0" applyFont="1" applyFill="1" applyBorder="1" applyAlignment="1">
      <alignment horizontal="center" vertical="center" wrapText="1"/>
    </xf>
    <xf numFmtId="0" fontId="80" fillId="38" borderId="41" xfId="0" applyFont="1" applyFill="1" applyBorder="1" applyAlignment="1">
      <alignment vertical="center" wrapText="1"/>
    </xf>
    <xf numFmtId="0" fontId="80" fillId="38" borderId="41" xfId="0" applyFont="1" applyFill="1" applyBorder="1" applyAlignment="1">
      <alignment horizontal="left" vertical="center" wrapText="1"/>
    </xf>
    <xf numFmtId="0" fontId="80" fillId="38" borderId="34" xfId="0" applyFont="1" applyFill="1" applyBorder="1" applyAlignment="1">
      <alignment horizontal="left" vertical="center" wrapText="1"/>
    </xf>
    <xf numFmtId="0" fontId="81" fillId="38" borderId="34" xfId="0" applyFont="1" applyFill="1" applyBorder="1" applyAlignment="1">
      <alignment vertical="top" wrapText="1"/>
    </xf>
    <xf numFmtId="0" fontId="81" fillId="38" borderId="34" xfId="0" applyFont="1" applyFill="1" applyBorder="1" applyAlignment="1">
      <alignment horizontal="center" vertical="center" wrapText="1"/>
    </xf>
    <xf numFmtId="0" fontId="81" fillId="38" borderId="34" xfId="0" applyFont="1" applyFill="1" applyBorder="1" applyAlignment="1">
      <alignment vertical="center" wrapText="1"/>
    </xf>
    <xf numFmtId="0" fontId="82" fillId="59" borderId="0" xfId="0" applyFont="1" applyFill="1" applyAlignment="1">
      <alignment horizontal="center"/>
    </xf>
    <xf numFmtId="0" fontId="82" fillId="59" borderId="45" xfId="0" applyFont="1" applyFill="1" applyBorder="1" applyAlignment="1">
      <alignment horizontal="center" vertical="center"/>
    </xf>
    <xf numFmtId="0" fontId="82" fillId="59" borderId="46" xfId="0" applyFont="1" applyFill="1" applyBorder="1" applyAlignment="1">
      <alignment horizontal="center" vertical="center"/>
    </xf>
    <xf numFmtId="0" fontId="82" fillId="59" borderId="47" xfId="0" applyFont="1" applyFill="1" applyBorder="1" applyAlignment="1">
      <alignment horizontal="center" vertical="center"/>
    </xf>
    <xf numFmtId="0" fontId="34" fillId="60" borderId="48" xfId="0" applyFont="1" applyFill="1" applyBorder="1" applyAlignment="1">
      <alignment wrapText="1"/>
    </xf>
    <xf numFmtId="0" fontId="0" fillId="0" borderId="14" xfId="0" applyBorder="1" applyAlignment="1">
      <alignment horizontal="center" vertical="center"/>
    </xf>
    <xf numFmtId="0" fontId="0" fillId="0" borderId="49" xfId="0" applyBorder="1" applyAlignment="1">
      <alignment horizontal="center" vertical="center"/>
    </xf>
    <xf numFmtId="0" fontId="65" fillId="50" borderId="54" xfId="0" applyFont="1" applyFill="1" applyBorder="1" applyAlignment="1">
      <alignment horizontal="center" vertical="center" wrapText="1"/>
    </xf>
    <xf numFmtId="0" fontId="63" fillId="0" borderId="55" xfId="4" applyBorder="1"/>
    <xf numFmtId="0" fontId="63" fillId="0" borderId="56" xfId="4" applyBorder="1"/>
    <xf numFmtId="0" fontId="66" fillId="0" borderId="57" xfId="4" applyFont="1" applyBorder="1" applyAlignment="1">
      <alignment horizontal="center" vertical="center" wrapText="1"/>
    </xf>
    <xf numFmtId="0" fontId="66" fillId="0" borderId="59" xfId="4" applyFont="1" applyBorder="1" applyAlignment="1">
      <alignment horizontal="center" vertical="center" wrapText="1"/>
    </xf>
    <xf numFmtId="0" fontId="67" fillId="0" borderId="59" xfId="4" applyFont="1" applyBorder="1" applyAlignment="1">
      <alignment horizontal="left" vertical="center" wrapText="1"/>
    </xf>
    <xf numFmtId="0" fontId="63" fillId="0" borderId="60" xfId="4" applyBorder="1"/>
    <xf numFmtId="0" fontId="80" fillId="38" borderId="34" xfId="0" applyFont="1" applyFill="1" applyBorder="1" applyAlignment="1">
      <alignment vertical="center" wrapText="1"/>
    </xf>
    <xf numFmtId="0" fontId="75" fillId="44" borderId="66" xfId="0" applyFont="1" applyFill="1" applyBorder="1" applyAlignment="1">
      <alignment horizontal="center" vertical="center" textRotation="90" wrapText="1"/>
    </xf>
    <xf numFmtId="0" fontId="75" fillId="44" borderId="67" xfId="0" applyFont="1" applyFill="1" applyBorder="1" applyAlignment="1">
      <alignment horizontal="center" vertical="center" textRotation="90" wrapText="1"/>
    </xf>
    <xf numFmtId="0" fontId="75" fillId="44" borderId="67" xfId="0" applyFont="1" applyFill="1" applyBorder="1" applyAlignment="1">
      <alignment horizontal="center" vertical="center" wrapText="1"/>
    </xf>
    <xf numFmtId="0" fontId="76" fillId="44" borderId="67" xfId="0" applyFont="1" applyFill="1" applyBorder="1" applyAlignment="1">
      <alignment horizontal="center" vertical="center" wrapText="1"/>
    </xf>
    <xf numFmtId="0" fontId="77" fillId="26" borderId="24" xfId="0" applyFont="1" applyFill="1" applyBorder="1" applyAlignment="1">
      <alignment horizontal="center" vertical="center" wrapText="1" readingOrder="1"/>
    </xf>
    <xf numFmtId="0" fontId="77" fillId="21" borderId="24" xfId="0" applyFont="1" applyFill="1" applyBorder="1" applyAlignment="1">
      <alignment horizontal="center" vertical="center" wrapText="1" readingOrder="1"/>
    </xf>
    <xf numFmtId="0" fontId="78" fillId="21" borderId="24" xfId="0" applyFont="1" applyFill="1" applyBorder="1" applyAlignment="1">
      <alignment horizontal="center" vertical="center" wrapText="1"/>
    </xf>
    <xf numFmtId="0" fontId="77" fillId="26" borderId="68" xfId="0" applyFont="1" applyFill="1" applyBorder="1" applyAlignment="1">
      <alignment horizontal="center" vertical="center" wrapText="1" readingOrder="1"/>
    </xf>
    <xf numFmtId="0" fontId="0" fillId="0" borderId="70" xfId="0" applyBorder="1"/>
    <xf numFmtId="0" fontId="0" fillId="0" borderId="56" xfId="0" applyBorder="1"/>
    <xf numFmtId="0" fontId="80" fillId="38" borderId="72" xfId="0" applyFont="1" applyFill="1" applyBorder="1" applyAlignment="1">
      <alignment vertical="center" wrapText="1"/>
    </xf>
    <xf numFmtId="0" fontId="80" fillId="38" borderId="72" xfId="0" applyFont="1" applyFill="1" applyBorder="1" applyAlignment="1">
      <alignment horizontal="left" vertical="center" wrapText="1"/>
    </xf>
    <xf numFmtId="0" fontId="0" fillId="0" borderId="73" xfId="0" applyBorder="1"/>
    <xf numFmtId="0" fontId="81" fillId="38" borderId="41" xfId="0" applyFont="1" applyFill="1" applyBorder="1" applyAlignment="1">
      <alignment vertical="top" wrapText="1"/>
    </xf>
    <xf numFmtId="0" fontId="81" fillId="38" borderId="41" xfId="0" applyFont="1" applyFill="1" applyBorder="1" applyAlignment="1">
      <alignment horizontal="center" vertical="center" wrapText="1"/>
    </xf>
    <xf numFmtId="0" fontId="2" fillId="58" borderId="34" xfId="4" applyFont="1" applyFill="1" applyBorder="1" applyAlignment="1">
      <alignment horizontal="left" vertical="center" wrapText="1"/>
    </xf>
    <xf numFmtId="0" fontId="80" fillId="38" borderId="78" xfId="0" applyFont="1" applyFill="1" applyBorder="1" applyAlignment="1">
      <alignment vertical="center" wrapText="1"/>
    </xf>
    <xf numFmtId="0" fontId="81" fillId="38" borderId="78" xfId="0" applyFont="1" applyFill="1" applyBorder="1" applyAlignment="1">
      <alignment vertical="top" wrapText="1"/>
    </xf>
    <xf numFmtId="0" fontId="81" fillId="38" borderId="78" xfId="0" applyFont="1" applyFill="1" applyBorder="1" applyAlignment="1">
      <alignment horizontal="center" vertical="center" wrapText="1"/>
    </xf>
    <xf numFmtId="0" fontId="0" fillId="0" borderId="79" xfId="0" applyBorder="1"/>
    <xf numFmtId="0" fontId="84" fillId="58" borderId="80" xfId="0" applyFont="1" applyFill="1" applyBorder="1" applyAlignment="1">
      <alignment horizontal="center" vertical="center" textRotation="90"/>
    </xf>
    <xf numFmtId="0" fontId="84" fillId="58" borderId="81" xfId="0" applyFont="1" applyFill="1" applyBorder="1" applyAlignment="1">
      <alignment horizontal="center" vertical="center" textRotation="90"/>
    </xf>
    <xf numFmtId="0" fontId="86" fillId="58" borderId="81" xfId="0" applyFont="1" applyFill="1" applyBorder="1" applyAlignment="1">
      <alignment horizontal="left" vertical="center" wrapText="1"/>
    </xf>
    <xf numFmtId="0" fontId="80" fillId="58" borderId="81" xfId="0" applyFont="1" applyFill="1" applyBorder="1" applyAlignment="1">
      <alignment horizontal="left" vertical="center" wrapText="1"/>
    </xf>
    <xf numFmtId="0" fontId="85" fillId="58" borderId="82" xfId="0" applyFont="1" applyFill="1" applyBorder="1" applyAlignment="1">
      <alignment horizontal="left" vertical="center" wrapText="1" readingOrder="1"/>
    </xf>
    <xf numFmtId="0" fontId="83" fillId="38" borderId="81" xfId="0" applyFont="1" applyFill="1" applyBorder="1" applyAlignment="1">
      <alignment vertical="center" wrapText="1"/>
    </xf>
    <xf numFmtId="0" fontId="81" fillId="38" borderId="81" xfId="0" applyFont="1" applyFill="1" applyBorder="1" applyAlignment="1">
      <alignment vertical="center" wrapText="1"/>
    </xf>
    <xf numFmtId="0" fontId="81" fillId="38" borderId="81" xfId="0" applyFont="1" applyFill="1" applyBorder="1" applyAlignment="1">
      <alignment horizontal="center" vertical="center" wrapText="1"/>
    </xf>
    <xf numFmtId="0" fontId="20" fillId="0" borderId="83" xfId="0" applyFont="1" applyBorder="1"/>
    <xf numFmtId="0" fontId="87" fillId="57" borderId="0" xfId="0" applyFont="1" applyFill="1" applyAlignment="1">
      <alignment horizontal="center" vertical="center" wrapText="1"/>
    </xf>
    <xf numFmtId="0" fontId="0" fillId="52" borderId="0" xfId="0" applyFill="1" applyAlignment="1">
      <alignment horizontal="center" vertical="center" wrapText="1"/>
    </xf>
    <xf numFmtId="0" fontId="88" fillId="52" borderId="84" xfId="0" applyFont="1" applyFill="1" applyBorder="1" applyAlignment="1">
      <alignment horizontal="center" vertical="center"/>
    </xf>
    <xf numFmtId="0" fontId="88" fillId="52" borderId="85" xfId="0" applyFont="1" applyFill="1" applyBorder="1" applyAlignment="1">
      <alignment horizontal="left" vertical="top"/>
    </xf>
    <xf numFmtId="0" fontId="88" fillId="52" borderId="86" xfId="0" applyFont="1" applyFill="1" applyBorder="1" applyAlignment="1">
      <alignment horizontal="center" vertical="center"/>
    </xf>
    <xf numFmtId="0" fontId="88" fillId="52" borderId="87" xfId="0" applyFont="1" applyFill="1" applyBorder="1" applyAlignment="1">
      <alignment horizontal="left" vertical="top"/>
    </xf>
    <xf numFmtId="0" fontId="88" fillId="52" borderId="88" xfId="0" applyFont="1" applyFill="1" applyBorder="1" applyAlignment="1">
      <alignment horizontal="left" vertical="top"/>
    </xf>
    <xf numFmtId="0" fontId="88" fillId="38" borderId="0" xfId="0" applyFont="1" applyFill="1" applyAlignment="1">
      <alignment horizontal="left" vertical="top"/>
    </xf>
    <xf numFmtId="0" fontId="88" fillId="52" borderId="90" xfId="0" applyFont="1" applyFill="1" applyBorder="1" applyAlignment="1">
      <alignment horizontal="left" vertical="top"/>
    </xf>
    <xf numFmtId="0" fontId="88" fillId="52" borderId="92" xfId="0" applyFont="1" applyFill="1" applyBorder="1" applyAlignment="1">
      <alignment horizontal="left" vertical="top"/>
    </xf>
    <xf numFmtId="0" fontId="88" fillId="52" borderId="93" xfId="0" applyFont="1" applyFill="1" applyBorder="1" applyAlignment="1">
      <alignment horizontal="left" vertical="top"/>
    </xf>
    <xf numFmtId="0" fontId="88" fillId="52" borderId="94" xfId="0" applyFont="1" applyFill="1" applyBorder="1" applyAlignment="1">
      <alignment horizontal="left" vertical="top"/>
    </xf>
    <xf numFmtId="0" fontId="10" fillId="0" borderId="0" xfId="1" applyFont="1" applyAlignment="1">
      <alignment horizontal="left" vertical="center" wrapText="1"/>
    </xf>
    <xf numFmtId="0" fontId="6" fillId="38" borderId="15" xfId="0" applyFont="1" applyFill="1" applyBorder="1" applyAlignment="1">
      <alignment horizontal="center" vertical="center" wrapText="1"/>
    </xf>
    <xf numFmtId="0" fontId="6" fillId="38" borderId="1" xfId="0" applyFont="1" applyFill="1" applyBorder="1" applyAlignment="1">
      <alignment horizontal="center" vertical="center" wrapText="1"/>
    </xf>
    <xf numFmtId="0" fontId="6" fillId="38" borderId="16" xfId="0" applyFont="1" applyFill="1" applyBorder="1" applyAlignment="1">
      <alignment horizontal="center" vertical="center" wrapText="1"/>
    </xf>
    <xf numFmtId="0" fontId="6" fillId="38" borderId="15" xfId="0" applyFont="1" applyFill="1" applyBorder="1" applyAlignment="1">
      <alignment vertical="center" wrapText="1"/>
    </xf>
    <xf numFmtId="0" fontId="6" fillId="38" borderId="1" xfId="0" applyFont="1" applyFill="1" applyBorder="1" applyAlignment="1">
      <alignment vertical="center" wrapText="1"/>
    </xf>
    <xf numFmtId="0" fontId="35" fillId="39" borderId="27" xfId="0" applyFont="1" applyFill="1" applyBorder="1" applyAlignment="1">
      <alignment wrapText="1"/>
    </xf>
    <xf numFmtId="0" fontId="6" fillId="0" borderId="15" xfId="0" applyFont="1" applyBorder="1" applyAlignment="1">
      <alignment horizontal="center" vertical="center" wrapText="1"/>
    </xf>
    <xf numFmtId="0" fontId="6" fillId="0" borderId="1" xfId="0" applyFont="1" applyBorder="1" applyAlignment="1">
      <alignment horizontal="center" vertical="center" wrapText="1"/>
    </xf>
    <xf numFmtId="2" fontId="6" fillId="38" borderId="15" xfId="0" applyNumberFormat="1" applyFont="1" applyFill="1" applyBorder="1" applyAlignment="1">
      <alignment horizontal="center" vertical="center" wrapText="1"/>
    </xf>
    <xf numFmtId="2" fontId="6" fillId="38" borderId="16" xfId="0" applyNumberFormat="1" applyFont="1" applyFill="1" applyBorder="1" applyAlignment="1">
      <alignment horizontal="center" vertical="center" wrapText="1"/>
    </xf>
    <xf numFmtId="2" fontId="6" fillId="38" borderId="1" xfId="0" applyNumberFormat="1" applyFont="1" applyFill="1" applyBorder="1" applyAlignment="1">
      <alignment horizontal="center" vertical="center" wrapText="1"/>
    </xf>
    <xf numFmtId="0" fontId="7" fillId="4" borderId="8" xfId="0" applyFont="1" applyFill="1" applyBorder="1" applyAlignment="1">
      <alignment horizontal="left" vertical="center"/>
    </xf>
    <xf numFmtId="0" fontId="7" fillId="4" borderId="6" xfId="0" applyFont="1" applyFill="1" applyBorder="1" applyAlignment="1">
      <alignment horizontal="left" vertical="center"/>
    </xf>
    <xf numFmtId="2" fontId="6" fillId="0" borderId="15" xfId="0" applyNumberFormat="1" applyFont="1" applyBorder="1" applyAlignment="1">
      <alignment horizontal="center" vertical="center" wrapText="1"/>
    </xf>
    <xf numFmtId="2" fontId="6" fillId="0" borderId="1" xfId="0" applyNumberFormat="1" applyFont="1" applyBorder="1" applyAlignment="1">
      <alignment horizontal="center" vertical="center" wrapText="1"/>
    </xf>
    <xf numFmtId="0" fontId="51" fillId="39" borderId="26" xfId="0" applyFont="1" applyFill="1" applyBorder="1" applyAlignment="1">
      <alignment wrapText="1"/>
    </xf>
    <xf numFmtId="0" fontId="88" fillId="52" borderId="89" xfId="0" applyFont="1" applyFill="1" applyBorder="1" applyAlignment="1">
      <alignment horizontal="center" vertical="top"/>
    </xf>
    <xf numFmtId="0" fontId="88" fillId="52" borderId="91" xfId="0" applyFont="1" applyFill="1" applyBorder="1" applyAlignment="1">
      <alignment horizontal="center" vertical="top"/>
    </xf>
    <xf numFmtId="0" fontId="84" fillId="58" borderId="69" xfId="0" applyFont="1" applyFill="1" applyBorder="1" applyAlignment="1">
      <alignment horizontal="center" vertical="center" textRotation="90"/>
    </xf>
    <xf numFmtId="0" fontId="84" fillId="58" borderId="58" xfId="0" applyFont="1" applyFill="1" applyBorder="1" applyAlignment="1">
      <alignment horizontal="center" vertical="center" textRotation="90"/>
    </xf>
    <xf numFmtId="0" fontId="84" fillId="58" borderId="77" xfId="0" applyFont="1" applyFill="1" applyBorder="1" applyAlignment="1">
      <alignment horizontal="center" vertical="center" textRotation="90"/>
    </xf>
    <xf numFmtId="0" fontId="84" fillId="58" borderId="41" xfId="0" applyFont="1" applyFill="1" applyBorder="1" applyAlignment="1">
      <alignment horizontal="center" vertical="center" textRotation="90" wrapText="1"/>
    </xf>
    <xf numFmtId="0" fontId="84" fillId="58" borderId="34" xfId="0" applyFont="1" applyFill="1" applyBorder="1" applyAlignment="1">
      <alignment horizontal="center" vertical="center" textRotation="90" wrapText="1"/>
    </xf>
    <xf numFmtId="0" fontId="84" fillId="58" borderId="78" xfId="0" applyFont="1" applyFill="1" applyBorder="1" applyAlignment="1">
      <alignment horizontal="center" vertical="center" textRotation="90" wrapText="1"/>
    </xf>
    <xf numFmtId="0" fontId="86" fillId="58" borderId="41" xfId="0" applyFont="1" applyFill="1" applyBorder="1" applyAlignment="1">
      <alignment horizontal="left" vertical="center" wrapText="1"/>
    </xf>
    <xf numFmtId="0" fontId="86" fillId="58" borderId="34" xfId="0" applyFont="1" applyFill="1" applyBorder="1" applyAlignment="1">
      <alignment horizontal="left" vertical="center" wrapText="1"/>
    </xf>
    <xf numFmtId="0" fontId="86" fillId="58" borderId="78" xfId="0" applyFont="1" applyFill="1" applyBorder="1" applyAlignment="1">
      <alignment horizontal="left" vertical="center" wrapText="1"/>
    </xf>
    <xf numFmtId="0" fontId="74" fillId="26" borderId="51" xfId="0" applyFont="1" applyFill="1" applyBorder="1" applyAlignment="1">
      <alignment horizontal="center" vertical="center"/>
    </xf>
    <xf numFmtId="0" fontId="74" fillId="26" borderId="65" xfId="0" applyFont="1" applyFill="1" applyBorder="1" applyAlignment="1">
      <alignment horizontal="center" vertical="center"/>
    </xf>
    <xf numFmtId="0" fontId="74" fillId="26" borderId="52" xfId="0" applyFont="1" applyFill="1" applyBorder="1" applyAlignment="1">
      <alignment horizontal="center" vertical="center"/>
    </xf>
    <xf numFmtId="0" fontId="74" fillId="26" borderId="53" xfId="0" applyFont="1" applyFill="1" applyBorder="1" applyAlignment="1">
      <alignment horizontal="center" vertical="center"/>
    </xf>
    <xf numFmtId="0" fontId="84" fillId="58" borderId="71" xfId="0" applyFont="1" applyFill="1" applyBorder="1" applyAlignment="1">
      <alignment horizontal="center" vertical="center" textRotation="90"/>
    </xf>
    <xf numFmtId="0" fontId="84" fillId="58" borderId="41" xfId="0" applyFont="1" applyFill="1" applyBorder="1" applyAlignment="1">
      <alignment horizontal="center" vertical="center" textRotation="90"/>
    </xf>
    <xf numFmtId="0" fontId="84" fillId="58" borderId="34" xfId="0" applyFont="1" applyFill="1" applyBorder="1" applyAlignment="1">
      <alignment horizontal="center" vertical="center" textRotation="90"/>
    </xf>
    <xf numFmtId="0" fontId="84" fillId="58" borderId="72" xfId="0" applyFont="1" applyFill="1" applyBorder="1" applyAlignment="1">
      <alignment horizontal="center" vertical="center" textRotation="90"/>
    </xf>
    <xf numFmtId="0" fontId="86" fillId="58" borderId="72" xfId="0" applyFont="1" applyFill="1" applyBorder="1" applyAlignment="1">
      <alignment horizontal="left" vertical="center" wrapText="1"/>
    </xf>
    <xf numFmtId="0" fontId="73" fillId="57" borderId="50" xfId="0" applyFont="1" applyFill="1" applyBorder="1" applyAlignment="1">
      <alignment horizontal="center" vertical="center"/>
    </xf>
    <xf numFmtId="0" fontId="73" fillId="57" borderId="51" xfId="0" applyFont="1" applyFill="1" applyBorder="1" applyAlignment="1">
      <alignment horizontal="center" vertical="center"/>
    </xf>
    <xf numFmtId="0" fontId="6" fillId="58" borderId="74" xfId="0" applyFont="1" applyFill="1" applyBorder="1" applyAlignment="1">
      <alignment horizontal="left" vertical="center" wrapText="1" readingOrder="1"/>
    </xf>
    <xf numFmtId="0" fontId="6" fillId="58" borderId="75" xfId="0" applyFont="1" applyFill="1" applyBorder="1" applyAlignment="1">
      <alignment horizontal="left" vertical="center" wrapText="1" readingOrder="1"/>
    </xf>
    <xf numFmtId="0" fontId="6" fillId="58" borderId="76" xfId="0" applyFont="1" applyFill="1" applyBorder="1" applyAlignment="1">
      <alignment horizontal="left" vertical="center" wrapText="1" readingOrder="1"/>
    </xf>
    <xf numFmtId="0" fontId="85" fillId="58" borderId="74" xfId="0" applyFont="1" applyFill="1" applyBorder="1" applyAlignment="1">
      <alignment horizontal="left" vertical="center" wrapText="1" readingOrder="1"/>
    </xf>
    <xf numFmtId="0" fontId="85" fillId="58" borderId="75" xfId="0" applyFont="1" applyFill="1" applyBorder="1" applyAlignment="1">
      <alignment horizontal="left" vertical="center" wrapText="1" readingOrder="1"/>
    </xf>
    <xf numFmtId="0" fontId="82" fillId="59" borderId="42" xfId="0" applyFont="1" applyFill="1" applyBorder="1" applyAlignment="1">
      <alignment horizontal="center" vertical="center"/>
    </xf>
    <xf numFmtId="0" fontId="82" fillId="59" borderId="43" xfId="0" applyFont="1" applyFill="1" applyBorder="1" applyAlignment="1">
      <alignment horizontal="center" vertical="center"/>
    </xf>
    <xf numFmtId="0" fontId="82" fillId="59" borderId="44" xfId="0" applyFont="1" applyFill="1" applyBorder="1" applyAlignment="1">
      <alignment horizontal="center" vertical="center"/>
    </xf>
    <xf numFmtId="0" fontId="15" fillId="7" borderId="19" xfId="0" applyFont="1" applyFill="1" applyBorder="1" applyAlignment="1">
      <alignment vertical="center" wrapText="1"/>
    </xf>
    <xf numFmtId="0" fontId="15" fillId="7" borderId="20" xfId="0" applyFont="1" applyFill="1" applyBorder="1" applyAlignment="1">
      <alignment vertical="center" wrapText="1"/>
    </xf>
    <xf numFmtId="0" fontId="15" fillId="7" borderId="21" xfId="0" applyFont="1" applyFill="1" applyBorder="1" applyAlignment="1">
      <alignment vertical="center" wrapText="1"/>
    </xf>
    <xf numFmtId="0" fontId="15" fillId="7" borderId="3" xfId="0" applyFont="1" applyFill="1" applyBorder="1" applyAlignment="1">
      <alignment vertical="center" wrapText="1"/>
    </xf>
    <xf numFmtId="0" fontId="6" fillId="0" borderId="3" xfId="0" applyFont="1" applyBorder="1" applyAlignment="1">
      <alignment horizontal="left" vertical="center"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7" xfId="0" applyBorder="1" applyAlignment="1">
      <alignment horizontal="left" vertical="top" wrapText="1"/>
    </xf>
    <xf numFmtId="0" fontId="32" fillId="25" borderId="4" xfId="0" applyFont="1" applyFill="1" applyBorder="1" applyAlignment="1">
      <alignment horizontal="left" vertical="center"/>
    </xf>
    <xf numFmtId="0" fontId="6" fillId="23" borderId="4" xfId="0" applyFont="1" applyFill="1" applyBorder="1" applyAlignment="1">
      <alignment horizontal="left" vertical="center" wrapText="1"/>
    </xf>
    <xf numFmtId="0" fontId="6" fillId="23" borderId="5" xfId="0" applyFont="1" applyFill="1" applyBorder="1" applyAlignment="1">
      <alignment horizontal="left" vertical="center" wrapText="1"/>
    </xf>
    <xf numFmtId="0" fontId="6" fillId="23" borderId="7" xfId="0" applyFont="1" applyFill="1" applyBorder="1" applyAlignment="1">
      <alignment horizontal="left" vertical="center" wrapText="1"/>
    </xf>
    <xf numFmtId="0" fontId="6" fillId="11" borderId="8" xfId="0" applyFont="1" applyFill="1" applyBorder="1" applyAlignment="1">
      <alignment horizontal="center" vertical="center"/>
    </xf>
    <xf numFmtId="0" fontId="6" fillId="11" borderId="6" xfId="0" applyFont="1" applyFill="1" applyBorder="1" applyAlignment="1">
      <alignment horizontal="center" vertical="center"/>
    </xf>
    <xf numFmtId="0" fontId="25" fillId="33" borderId="3" xfId="0" applyFont="1" applyFill="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28" fillId="31" borderId="3" xfId="0" applyFont="1" applyFill="1" applyBorder="1" applyAlignment="1">
      <alignment horizontal="left" vertical="center" wrapText="1"/>
    </xf>
    <xf numFmtId="0" fontId="5" fillId="31" borderId="12" xfId="0" applyFont="1" applyFill="1" applyBorder="1" applyAlignment="1">
      <alignment horizontal="left" vertical="center" wrapText="1"/>
    </xf>
    <xf numFmtId="0" fontId="5" fillId="31" borderId="13" xfId="0" applyFont="1" applyFill="1" applyBorder="1" applyAlignment="1">
      <alignment horizontal="left" vertical="center" wrapText="1"/>
    </xf>
    <xf numFmtId="0" fontId="5" fillId="31" borderId="10" xfId="0" applyFont="1" applyFill="1" applyBorder="1" applyAlignment="1">
      <alignment horizontal="left" vertical="center" wrapText="1"/>
    </xf>
    <xf numFmtId="0" fontId="30" fillId="32" borderId="12" xfId="0" applyFont="1" applyFill="1" applyBorder="1" applyAlignment="1">
      <alignment horizontal="left" vertical="center" wrapText="1"/>
    </xf>
    <xf numFmtId="0" fontId="30" fillId="32" borderId="13" xfId="0" applyFont="1" applyFill="1" applyBorder="1" applyAlignment="1">
      <alignment horizontal="left" vertical="center" wrapText="1"/>
    </xf>
    <xf numFmtId="0" fontId="30" fillId="32" borderId="10" xfId="0" applyFont="1" applyFill="1" applyBorder="1" applyAlignment="1">
      <alignment horizontal="left" vertical="center" wrapText="1"/>
    </xf>
    <xf numFmtId="0" fontId="28" fillId="28" borderId="12" xfId="0" applyFont="1" applyFill="1" applyBorder="1" applyAlignment="1">
      <alignment horizontal="left" vertical="center" wrapText="1"/>
    </xf>
    <xf numFmtId="0" fontId="28" fillId="28" borderId="13" xfId="0" applyFont="1" applyFill="1" applyBorder="1" applyAlignment="1">
      <alignment horizontal="left" vertical="center" wrapText="1"/>
    </xf>
    <xf numFmtId="0" fontId="28" fillId="28" borderId="10" xfId="0" applyFont="1" applyFill="1" applyBorder="1" applyAlignment="1">
      <alignment horizontal="left" vertical="center" wrapText="1"/>
    </xf>
    <xf numFmtId="0" fontId="21" fillId="0" borderId="4" xfId="0" applyFont="1" applyBorder="1" applyAlignment="1">
      <alignment horizontal="left" vertical="center" wrapText="1"/>
    </xf>
    <xf numFmtId="0" fontId="21" fillId="0" borderId="5" xfId="0" applyFont="1" applyBorder="1" applyAlignment="1">
      <alignment horizontal="left" vertical="center" wrapText="1"/>
    </xf>
    <xf numFmtId="0" fontId="21" fillId="0" borderId="7" xfId="0" applyFont="1" applyBorder="1" applyAlignment="1">
      <alignment horizontal="left" vertical="center" wrapText="1"/>
    </xf>
    <xf numFmtId="0" fontId="30" fillId="29" borderId="3" xfId="0" applyFont="1" applyFill="1" applyBorder="1" applyAlignment="1">
      <alignment horizontal="left" vertical="center" wrapText="1"/>
    </xf>
    <xf numFmtId="0" fontId="28" fillId="30" borderId="3" xfId="0" applyFont="1" applyFill="1" applyBorder="1" applyAlignment="1">
      <alignment horizontal="left" vertical="center" wrapText="1"/>
    </xf>
    <xf numFmtId="0" fontId="19" fillId="11" borderId="8" xfId="0" applyFont="1" applyFill="1" applyBorder="1" applyAlignment="1">
      <alignment horizontal="center" vertical="center"/>
    </xf>
    <xf numFmtId="0" fontId="19" fillId="11" borderId="6" xfId="0" applyFont="1" applyFill="1" applyBorder="1" applyAlignment="1">
      <alignment horizontal="center" vertical="center"/>
    </xf>
    <xf numFmtId="0" fontId="31" fillId="31" borderId="3" xfId="0" applyFont="1" applyFill="1" applyBorder="1" applyAlignment="1">
      <alignment horizontal="left" vertical="center" wrapText="1"/>
    </xf>
    <xf numFmtId="0" fontId="5" fillId="28" borderId="12" xfId="0" applyFont="1" applyFill="1" applyBorder="1" applyAlignment="1">
      <alignment horizontal="left" vertical="center" wrapText="1"/>
    </xf>
    <xf numFmtId="0" fontId="5" fillId="28" borderId="13" xfId="0" applyFont="1" applyFill="1" applyBorder="1" applyAlignment="1">
      <alignment horizontal="left" vertical="center" wrapText="1"/>
    </xf>
    <xf numFmtId="0" fontId="5" fillId="28" borderId="10" xfId="0" applyFont="1" applyFill="1" applyBorder="1" applyAlignment="1">
      <alignment horizontal="left" vertical="center" wrapText="1"/>
    </xf>
    <xf numFmtId="0" fontId="27" fillId="0" borderId="4" xfId="0" applyFont="1" applyBorder="1" applyAlignment="1">
      <alignment horizontal="left" vertical="center" wrapText="1"/>
    </xf>
    <xf numFmtId="0" fontId="27" fillId="0" borderId="5" xfId="0" applyFont="1" applyBorder="1" applyAlignment="1">
      <alignment horizontal="left" vertical="center" wrapText="1"/>
    </xf>
    <xf numFmtId="0" fontId="27" fillId="0" borderId="7" xfId="0" applyFont="1" applyBorder="1" applyAlignment="1">
      <alignment horizontal="left" vertical="center" wrapText="1"/>
    </xf>
    <xf numFmtId="0" fontId="5" fillId="14" borderId="14" xfId="0" applyFont="1" applyFill="1" applyBorder="1" applyAlignment="1">
      <alignment horizontal="left" vertical="center" wrapText="1"/>
    </xf>
    <xf numFmtId="0" fontId="5" fillId="14" borderId="0" xfId="0" applyFont="1" applyFill="1" applyAlignment="1">
      <alignment horizontal="left" vertical="center" wrapText="1"/>
    </xf>
    <xf numFmtId="0" fontId="5" fillId="14" borderId="11" xfId="0" applyFont="1" applyFill="1" applyBorder="1" applyAlignment="1">
      <alignment horizontal="left" vertical="center" wrapText="1"/>
    </xf>
    <xf numFmtId="0" fontId="18" fillId="27" borderId="3" xfId="0" applyFont="1" applyFill="1" applyBorder="1" applyAlignment="1">
      <alignment horizontal="left" vertical="center" wrapText="1"/>
    </xf>
    <xf numFmtId="0" fontId="5" fillId="16" borderId="3" xfId="0" applyFont="1" applyFill="1" applyBorder="1" applyAlignment="1">
      <alignment horizontal="left" vertical="center" wrapText="1"/>
    </xf>
    <xf numFmtId="0" fontId="29" fillId="0" borderId="4" xfId="0" applyFont="1" applyBorder="1" applyAlignment="1">
      <alignment horizontal="left" vertical="center" wrapText="1"/>
    </xf>
    <xf numFmtId="0" fontId="29" fillId="0" borderId="5" xfId="0" applyFont="1" applyBorder="1" applyAlignment="1">
      <alignment horizontal="left" vertical="center" wrapText="1"/>
    </xf>
    <xf numFmtId="0" fontId="22" fillId="11" borderId="8" xfId="0" applyFont="1" applyFill="1" applyBorder="1" applyAlignment="1">
      <alignment horizontal="center" vertical="center"/>
    </xf>
    <xf numFmtId="0" fontId="22" fillId="11" borderId="6" xfId="0" applyFont="1" applyFill="1" applyBorder="1" applyAlignment="1">
      <alignment horizontal="center" vertical="center"/>
    </xf>
    <xf numFmtId="0" fontId="28" fillId="28" borderId="3" xfId="0" applyFont="1" applyFill="1" applyBorder="1" applyAlignment="1">
      <alignment horizontal="left" vertical="center" wrapText="1"/>
    </xf>
    <xf numFmtId="0" fontId="19" fillId="0" borderId="4" xfId="0" applyFont="1" applyBorder="1" applyAlignment="1">
      <alignment horizontal="left" vertical="center" wrapText="1"/>
    </xf>
    <xf numFmtId="0" fontId="19" fillId="0" borderId="5" xfId="0" applyFont="1" applyBorder="1" applyAlignment="1">
      <alignment horizontal="left" vertical="center" wrapText="1"/>
    </xf>
    <xf numFmtId="0" fontId="19" fillId="0" borderId="7" xfId="0" applyFont="1" applyBorder="1" applyAlignment="1">
      <alignment horizontal="left" vertical="center" wrapText="1"/>
    </xf>
    <xf numFmtId="0" fontId="5" fillId="26" borderId="12" xfId="0" applyFont="1" applyFill="1" applyBorder="1" applyAlignment="1">
      <alignment horizontal="left" vertical="center" wrapText="1"/>
    </xf>
    <xf numFmtId="0" fontId="5" fillId="26" borderId="13" xfId="0" applyFont="1" applyFill="1" applyBorder="1" applyAlignment="1">
      <alignment horizontal="left" vertical="center" wrapText="1"/>
    </xf>
    <xf numFmtId="0" fontId="5" fillId="26" borderId="10" xfId="0" applyFont="1" applyFill="1" applyBorder="1" applyAlignment="1">
      <alignment horizontal="left" vertical="center" wrapText="1"/>
    </xf>
    <xf numFmtId="0" fontId="28" fillId="26" borderId="3" xfId="0" applyFont="1" applyFill="1" applyBorder="1" applyAlignment="1">
      <alignment horizontal="left" vertical="center" wrapText="1"/>
    </xf>
    <xf numFmtId="0" fontId="21" fillId="0" borderId="10" xfId="0" applyFont="1" applyBorder="1" applyAlignment="1">
      <alignment horizontal="left" vertical="center" wrapText="1"/>
    </xf>
    <xf numFmtId="0" fontId="21" fillId="0" borderId="11" xfId="0" applyFont="1" applyBorder="1" applyAlignment="1">
      <alignment horizontal="left" vertical="center" wrapText="1"/>
    </xf>
    <xf numFmtId="0" fontId="5" fillId="12" borderId="8" xfId="0" applyFont="1" applyFill="1" applyBorder="1" applyAlignment="1">
      <alignment horizontal="left" vertical="center" wrapText="1"/>
    </xf>
    <xf numFmtId="0" fontId="5" fillId="12" borderId="9" xfId="0" applyFont="1" applyFill="1" applyBorder="1" applyAlignment="1">
      <alignment horizontal="left" vertical="center" wrapText="1"/>
    </xf>
    <xf numFmtId="0" fontId="5" fillId="12" borderId="6" xfId="0" applyFont="1" applyFill="1" applyBorder="1" applyAlignment="1">
      <alignment horizontal="left" vertical="center" wrapText="1"/>
    </xf>
    <xf numFmtId="0" fontId="22" fillId="11" borderId="8" xfId="0" applyFont="1" applyFill="1" applyBorder="1" applyAlignment="1">
      <alignment horizontal="center" vertical="top"/>
    </xf>
    <xf numFmtId="0" fontId="22" fillId="11" borderId="6" xfId="0" applyFont="1" applyFill="1" applyBorder="1" applyAlignment="1">
      <alignment horizontal="center" vertical="top"/>
    </xf>
    <xf numFmtId="0" fontId="5" fillId="25" borderId="8" xfId="0" applyFont="1" applyFill="1" applyBorder="1" applyAlignment="1">
      <alignment horizontal="left" vertical="center" wrapText="1"/>
    </xf>
    <xf numFmtId="0" fontId="5" fillId="25" borderId="9" xfId="0" applyFont="1" applyFill="1" applyBorder="1" applyAlignment="1">
      <alignment horizontal="left" vertical="center" wrapText="1"/>
    </xf>
    <xf numFmtId="0" fontId="5" fillId="25" borderId="6" xfId="0" applyFont="1" applyFill="1" applyBorder="1" applyAlignment="1">
      <alignment horizontal="left" vertical="center" wrapText="1"/>
    </xf>
    <xf numFmtId="0" fontId="1" fillId="38" borderId="2" xfId="0" applyFont="1" applyFill="1" applyBorder="1" applyAlignment="1">
      <alignment vertical="center" wrapText="1"/>
    </xf>
    <xf numFmtId="0" fontId="35" fillId="38" borderId="2" xfId="0" applyFont="1" applyFill="1" applyBorder="1" applyAlignment="1">
      <alignment horizontal="center" vertical="center" wrapText="1"/>
    </xf>
    <xf numFmtId="2" fontId="1" fillId="38" borderId="1" xfId="0" applyNumberFormat="1" applyFont="1" applyFill="1" applyBorder="1" applyAlignment="1">
      <alignment horizontal="center" vertical="center" wrapText="1"/>
    </xf>
    <xf numFmtId="0" fontId="1" fillId="38" borderId="2" xfId="0" applyFont="1" applyFill="1" applyBorder="1" applyAlignment="1">
      <alignment horizontal="center" vertical="center" wrapText="1"/>
    </xf>
    <xf numFmtId="0" fontId="2" fillId="38" borderId="2" xfId="0" applyFont="1" applyFill="1" applyBorder="1" applyAlignment="1">
      <alignment horizontal="center" vertical="center" wrapText="1"/>
    </xf>
    <xf numFmtId="2" fontId="1" fillId="38" borderId="15" xfId="0" applyNumberFormat="1" applyFont="1" applyFill="1" applyBorder="1" applyAlignment="1">
      <alignment horizontal="center" vertical="center" wrapText="1"/>
    </xf>
    <xf numFmtId="0" fontId="1" fillId="38" borderId="15" xfId="0" applyFont="1" applyFill="1" applyBorder="1" applyAlignment="1">
      <alignment horizontal="left" vertical="center" wrapText="1"/>
    </xf>
    <xf numFmtId="2" fontId="1" fillId="38" borderId="1" xfId="0" applyNumberFormat="1" applyFont="1" applyFill="1" applyBorder="1" applyAlignment="1">
      <alignment horizontal="center" vertical="center" wrapText="1"/>
    </xf>
    <xf numFmtId="0" fontId="1" fillId="38" borderId="1" xfId="0" applyFont="1" applyFill="1" applyBorder="1" applyAlignment="1">
      <alignment horizontal="left" vertical="center" wrapText="1"/>
    </xf>
    <xf numFmtId="2" fontId="1" fillId="38" borderId="16" xfId="0" applyNumberFormat="1" applyFont="1" applyFill="1" applyBorder="1" applyAlignment="1">
      <alignment horizontal="center" vertical="center" wrapText="1"/>
    </xf>
    <xf numFmtId="0" fontId="1" fillId="38" borderId="15" xfId="0" applyFont="1" applyFill="1" applyBorder="1" applyAlignment="1">
      <alignment horizontal="center" vertical="center" wrapText="1"/>
    </xf>
    <xf numFmtId="0" fontId="1" fillId="38" borderId="1" xfId="0" applyFont="1" applyFill="1" applyBorder="1" applyAlignment="1">
      <alignment horizontal="center" vertical="center" wrapText="1"/>
    </xf>
    <xf numFmtId="3" fontId="1" fillId="38" borderId="2" xfId="0" applyNumberFormat="1" applyFont="1" applyFill="1" applyBorder="1" applyAlignment="1">
      <alignment horizontal="center" vertical="center" wrapText="1"/>
    </xf>
    <xf numFmtId="0" fontId="1" fillId="38" borderId="16" xfId="0" applyFont="1" applyFill="1" applyBorder="1" applyAlignment="1">
      <alignment horizontal="left" vertical="center" wrapText="1"/>
    </xf>
    <xf numFmtId="0" fontId="1" fillId="38" borderId="16" xfId="0" applyFont="1" applyFill="1" applyBorder="1" applyAlignment="1">
      <alignment horizontal="center" vertical="center" wrapText="1"/>
    </xf>
    <xf numFmtId="0" fontId="1" fillId="0" borderId="15" xfId="0" applyFont="1" applyBorder="1" applyAlignment="1">
      <alignment horizontal="left" vertical="center" wrapText="1"/>
    </xf>
    <xf numFmtId="0" fontId="1" fillId="0" borderId="15"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vertical="center" wrapText="1"/>
    </xf>
    <xf numFmtId="0" fontId="2" fillId="0" borderId="2" xfId="0" applyFont="1" applyBorder="1" applyAlignment="1">
      <alignment wrapText="1"/>
    </xf>
    <xf numFmtId="43" fontId="2" fillId="0" borderId="2" xfId="0" applyNumberFormat="1" applyFont="1" applyBorder="1" applyAlignment="1">
      <alignment wrapText="1"/>
    </xf>
    <xf numFmtId="0" fontId="51" fillId="39" borderId="27" xfId="0" applyFont="1" applyFill="1" applyBorder="1" applyAlignment="1">
      <alignment wrapText="1"/>
    </xf>
    <xf numFmtId="0" fontId="35" fillId="39" borderId="26" xfId="0" applyFont="1" applyFill="1" applyBorder="1" applyAlignment="1">
      <alignment wrapText="1"/>
    </xf>
    <xf numFmtId="0" fontId="35" fillId="39" borderId="26" xfId="0" applyFont="1" applyFill="1" applyBorder="1" applyAlignment="1">
      <alignment wrapText="1"/>
    </xf>
    <xf numFmtId="166" fontId="35" fillId="39" borderId="26" xfId="0" applyNumberFormat="1" applyFont="1" applyFill="1" applyBorder="1" applyAlignment="1">
      <alignment wrapText="1"/>
    </xf>
    <xf numFmtId="0" fontId="35" fillId="0" borderId="3" xfId="0" applyFont="1" applyBorder="1" applyAlignment="1">
      <alignment vertical="center" wrapText="1"/>
    </xf>
    <xf numFmtId="0" fontId="1" fillId="0" borderId="3" xfId="0" applyFont="1" applyBorder="1" applyAlignment="1">
      <alignment vertical="center" wrapText="1"/>
    </xf>
    <xf numFmtId="0" fontId="6" fillId="0" borderId="3" xfId="0" applyFont="1" applyBorder="1" applyAlignment="1">
      <alignment vertical="center" wrapText="1"/>
    </xf>
    <xf numFmtId="0" fontId="6" fillId="43" borderId="3" xfId="0" applyFont="1" applyFill="1" applyBorder="1" applyAlignment="1">
      <alignment vertical="center" wrapText="1"/>
    </xf>
    <xf numFmtId="0" fontId="6" fillId="43" borderId="4" xfId="0" applyFont="1" applyFill="1" applyBorder="1" applyAlignment="1">
      <alignment vertical="center" wrapText="1"/>
    </xf>
    <xf numFmtId="0" fontId="1" fillId="0" borderId="4" xfId="0" applyFont="1" applyBorder="1" applyAlignment="1">
      <alignment vertical="center" wrapText="1"/>
    </xf>
    <xf numFmtId="0" fontId="6" fillId="0" borderId="4" xfId="0" applyFont="1" applyBorder="1" applyAlignment="1">
      <alignment vertical="center" wrapText="1"/>
    </xf>
    <xf numFmtId="0" fontId="35" fillId="0" borderId="30" xfId="0" applyFont="1" applyBorder="1" applyAlignment="1">
      <alignment vertical="center"/>
    </xf>
    <xf numFmtId="0" fontId="35" fillId="0" borderId="30" xfId="0" applyFont="1" applyBorder="1" applyAlignment="1">
      <alignment vertical="center" wrapText="1"/>
    </xf>
    <xf numFmtId="0" fontId="35" fillId="0" borderId="31" xfId="0" applyFont="1" applyBorder="1" applyAlignment="1">
      <alignment vertical="top" wrapText="1"/>
    </xf>
    <xf numFmtId="0" fontId="35" fillId="0" borderId="30" xfId="0" applyFont="1" applyBorder="1" applyAlignment="1">
      <alignment vertical="top" wrapText="1"/>
    </xf>
    <xf numFmtId="0" fontId="35" fillId="0" borderId="30" xfId="0" applyFont="1" applyBorder="1" applyAlignment="1">
      <alignment wrapText="1"/>
    </xf>
    <xf numFmtId="0" fontId="2" fillId="0" borderId="0" xfId="0" applyFont="1" applyAlignment="1">
      <alignment vertical="center"/>
    </xf>
    <xf numFmtId="0" fontId="35" fillId="0" borderId="0" xfId="0" applyFont="1" applyAlignment="1">
      <alignment vertical="top" wrapText="1"/>
    </xf>
    <xf numFmtId="0" fontId="35" fillId="0" borderId="0" xfId="0" applyFont="1" applyAlignment="1">
      <alignment wrapText="1"/>
    </xf>
    <xf numFmtId="0" fontId="2" fillId="58" borderId="41" xfId="4" applyFont="1" applyFill="1" applyBorder="1" applyAlignment="1">
      <alignment horizontal="left" vertical="center" wrapText="1"/>
    </xf>
    <xf numFmtId="0" fontId="2" fillId="0" borderId="61" xfId="4" applyFont="1" applyBorder="1" applyAlignment="1">
      <alignment horizontal="left" vertical="center" wrapText="1"/>
    </xf>
    <xf numFmtId="0" fontId="2" fillId="0" borderId="33" xfId="4" applyFont="1" applyBorder="1" applyAlignment="1">
      <alignment horizontal="left" vertical="center" wrapText="1"/>
    </xf>
    <xf numFmtId="0" fontId="2" fillId="0" borderId="55" xfId="4" applyFont="1" applyBorder="1" applyAlignment="1">
      <alignment horizontal="left" vertical="center" wrapText="1"/>
    </xf>
    <xf numFmtId="0" fontId="2" fillId="0" borderId="62" xfId="4" applyFont="1" applyBorder="1" applyAlignment="1">
      <alignment horizontal="left" vertical="center" wrapText="1"/>
    </xf>
    <xf numFmtId="0" fontId="2" fillId="0" borderId="34" xfId="4" applyFont="1" applyBorder="1" applyAlignment="1">
      <alignment horizontal="left" vertical="center" wrapText="1"/>
    </xf>
    <xf numFmtId="0" fontId="2" fillId="0" borderId="56" xfId="4" applyFont="1" applyBorder="1" applyAlignment="1">
      <alignment horizontal="left" vertical="center" wrapText="1"/>
    </xf>
    <xf numFmtId="0" fontId="2" fillId="58" borderId="72" xfId="4" applyFont="1" applyFill="1" applyBorder="1" applyAlignment="1">
      <alignment horizontal="left" vertical="center" wrapText="1"/>
    </xf>
    <xf numFmtId="0" fontId="2" fillId="0" borderId="63" xfId="4" applyFont="1" applyBorder="1" applyAlignment="1">
      <alignment horizontal="left" vertical="center" wrapText="1"/>
    </xf>
    <xf numFmtId="0" fontId="2" fillId="0" borderId="32" xfId="4" applyFont="1" applyBorder="1" applyAlignment="1">
      <alignment horizontal="left" vertical="center" wrapText="1"/>
    </xf>
    <xf numFmtId="0" fontId="2" fillId="0" borderId="57" xfId="4" applyFont="1" applyBorder="1" applyAlignment="1">
      <alignment horizontal="left" vertical="center" wrapText="1"/>
    </xf>
    <xf numFmtId="0" fontId="2" fillId="58" borderId="78" xfId="4" applyFont="1" applyFill="1" applyBorder="1" applyAlignment="1">
      <alignment horizontal="left" vertical="center" wrapText="1"/>
    </xf>
    <xf numFmtId="0" fontId="2" fillId="0" borderId="64" xfId="4" applyFont="1" applyBorder="1" applyAlignment="1">
      <alignment horizontal="left" vertical="center" wrapText="1"/>
    </xf>
    <xf numFmtId="3" fontId="2" fillId="0" borderId="3" xfId="0" applyNumberFormat="1" applyFont="1" applyBorder="1"/>
    <xf numFmtId="0" fontId="1" fillId="0" borderId="3" xfId="0" applyFont="1" applyBorder="1" applyAlignment="1">
      <alignment horizontal="right" vertical="center"/>
    </xf>
    <xf numFmtId="0" fontId="1" fillId="0" borderId="3" xfId="0" applyFont="1" applyBorder="1" applyAlignment="1">
      <alignment horizontal="center" vertical="center"/>
    </xf>
    <xf numFmtId="3" fontId="1" fillId="0" borderId="3" xfId="0" applyNumberFormat="1" applyFont="1" applyBorder="1" applyAlignment="1">
      <alignment vertical="center"/>
    </xf>
    <xf numFmtId="0" fontId="1" fillId="0" borderId="3" xfId="0" applyFont="1" applyBorder="1" applyAlignment="1">
      <alignment vertical="center"/>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xf>
    <xf numFmtId="0" fontId="1" fillId="0" borderId="7" xfId="0" applyFont="1" applyBorder="1" applyAlignment="1">
      <alignment horizontal="left" vertical="center" wrapText="1"/>
    </xf>
    <xf numFmtId="0" fontId="1" fillId="0" borderId="3" xfId="0" applyFont="1" applyBorder="1" applyAlignment="1">
      <alignment horizontal="left" vertical="center"/>
    </xf>
    <xf numFmtId="0" fontId="1" fillId="0" borderId="3" xfId="0" applyFont="1" applyBorder="1" applyAlignment="1">
      <alignment horizontal="left" vertical="top"/>
    </xf>
    <xf numFmtId="0" fontId="1" fillId="23" borderId="3" xfId="0" applyFont="1" applyFill="1" applyBorder="1" applyAlignment="1">
      <alignment vertical="center"/>
    </xf>
    <xf numFmtId="0" fontId="1" fillId="23" borderId="3" xfId="0" applyFont="1" applyFill="1" applyBorder="1" applyAlignment="1">
      <alignment horizontal="center" vertical="center"/>
    </xf>
    <xf numFmtId="0" fontId="1" fillId="23" borderId="3" xfId="0" applyFont="1" applyFill="1" applyBorder="1" applyAlignment="1">
      <alignment horizontal="left" vertical="center"/>
    </xf>
    <xf numFmtId="0" fontId="1" fillId="23" borderId="3" xfId="0" applyFont="1" applyFill="1" applyBorder="1" applyAlignment="1">
      <alignment horizontal="left" vertical="top"/>
    </xf>
    <xf numFmtId="0" fontId="2" fillId="0" borderId="25" xfId="0" applyFont="1" applyBorder="1"/>
    <xf numFmtId="0" fontId="1" fillId="0" borderId="7" xfId="0" applyFont="1" applyBorder="1" applyAlignment="1">
      <alignment horizontal="right" vertical="center"/>
    </xf>
    <xf numFmtId="9" fontId="1" fillId="0" borderId="3" xfId="0" applyNumberFormat="1" applyFont="1" applyBorder="1" applyAlignment="1">
      <alignment vertical="center"/>
    </xf>
    <xf numFmtId="0" fontId="1" fillId="11" borderId="8" xfId="0" applyFont="1" applyFill="1" applyBorder="1" applyAlignment="1">
      <alignment horizontal="center" vertical="center"/>
    </xf>
    <xf numFmtId="0" fontId="1" fillId="11" borderId="6" xfId="0" applyFont="1" applyFill="1" applyBorder="1" applyAlignment="1">
      <alignment horizontal="center" vertical="center"/>
    </xf>
    <xf numFmtId="0" fontId="1" fillId="11" borderId="3" xfId="0" applyFont="1" applyFill="1" applyBorder="1" applyAlignment="1">
      <alignment vertical="center"/>
    </xf>
    <xf numFmtId="0" fontId="1" fillId="0" borderId="3" xfId="0" applyFont="1" applyBorder="1" applyAlignment="1">
      <alignment horizontal="left" vertical="center" wrapText="1"/>
    </xf>
    <xf numFmtId="0" fontId="1" fillId="0" borderId="7" xfId="0" applyFont="1" applyBorder="1" applyAlignment="1">
      <alignment vertical="center"/>
    </xf>
  </cellXfs>
  <cellStyles count="7">
    <cellStyle name="Comma" xfId="3" builtinId="3"/>
    <cellStyle name="Currency 2" xfId="2" xr:uid="{0581004A-0CBB-4EA5-AFDD-1C9A13DDD0E4}"/>
    <cellStyle name="Normal" xfId="0" builtinId="0"/>
    <cellStyle name="Normal 2" xfId="1" xr:uid="{52DF19DF-1536-4705-81E0-EF01428147AB}"/>
    <cellStyle name="Normal 2 2" xfId="5" xr:uid="{7B51F302-14DB-4B51-828E-533483E609D4}"/>
    <cellStyle name="Normal 3" xfId="4" xr:uid="{ACE13C0B-210A-4608-A5D7-CE44D810A352}"/>
    <cellStyle name="Percent 2" xfId="6" xr:uid="{C7C6426E-ED11-4ADE-BE19-0487A1CB443E}"/>
  </cellStyles>
  <dxfs count="4">
    <dxf>
      <fill>
        <patternFill>
          <bgColor theme="9" tint="0.59996337778862885"/>
        </patternFill>
      </fill>
    </dxf>
    <dxf>
      <fill>
        <patternFill>
          <bgColor theme="7" tint="0.59996337778862885"/>
        </patternFill>
      </fill>
    </dxf>
    <dxf>
      <fill>
        <patternFill>
          <bgColor rgb="FFFFB7B7"/>
        </patternFill>
      </fill>
    </dxf>
    <dxf>
      <fill>
        <patternFill>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spPr>
            <a:solidFill>
              <a:schemeClr val="bg1">
                <a:lumMod val="95000"/>
              </a:schemeClr>
            </a:solidFill>
          </c:spPr>
          <c:dPt>
            <c:idx val="0"/>
            <c:bubble3D val="0"/>
            <c:spPr>
              <a:solidFill>
                <a:srgbClr val="0070C0"/>
              </a:solidFill>
              <a:ln w="19050">
                <a:solidFill>
                  <a:schemeClr val="lt1"/>
                </a:solidFill>
              </a:ln>
              <a:effectLst/>
            </c:spPr>
            <c:extLst>
              <c:ext xmlns:c16="http://schemas.microsoft.com/office/drawing/2014/chart" uri="{C3380CC4-5D6E-409C-BE32-E72D297353CC}">
                <c16:uniqueId val="{00000001-0C15-4CA3-9652-206E8FD0B2B0}"/>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0C15-4CA3-9652-206E8FD0B2B0}"/>
              </c:ext>
            </c:extLst>
          </c:dPt>
          <c:val>
            <c:numRef>
              <c:f>Symbols!$Q$16:$Q$17</c:f>
              <c:numCache>
                <c:formatCode>0%</c:formatCode>
                <c:ptCount val="2"/>
                <c:pt idx="0">
                  <c:v>0.25</c:v>
                </c:pt>
                <c:pt idx="1">
                  <c:v>0.75</c:v>
                </c:pt>
              </c:numCache>
            </c:numRef>
          </c:val>
          <c:extLst>
            <c:ext xmlns:c16="http://schemas.microsoft.com/office/drawing/2014/chart" uri="{C3380CC4-5D6E-409C-BE32-E72D297353CC}">
              <c16:uniqueId val="{00000004-0C15-4CA3-9652-206E8FD0B2B0}"/>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1E05-469E-949F-68711C1A0497}"/>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1E05-469E-949F-68711C1A0497}"/>
              </c:ext>
            </c:extLst>
          </c:dPt>
          <c:val>
            <c:numRef>
              <c:f>Symbols!$R$16:$R$17</c:f>
              <c:numCache>
                <c:formatCode>0%</c:formatCode>
                <c:ptCount val="2"/>
                <c:pt idx="0">
                  <c:v>0.5</c:v>
                </c:pt>
                <c:pt idx="1">
                  <c:v>0.5</c:v>
                </c:pt>
              </c:numCache>
            </c:numRef>
          </c:val>
          <c:extLst>
            <c:ext xmlns:c16="http://schemas.microsoft.com/office/drawing/2014/chart" uri="{C3380CC4-5D6E-409C-BE32-E72D297353CC}">
              <c16:uniqueId val="{00000004-1E05-469E-949F-68711C1A0497}"/>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CEE0-42AD-8FC9-8C19C4ED949D}"/>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CEE0-42AD-8FC9-8C19C4ED949D}"/>
              </c:ext>
            </c:extLst>
          </c:dPt>
          <c:val>
            <c:numRef>
              <c:f>Symbols!$S$16:$S$17</c:f>
              <c:numCache>
                <c:formatCode>0%</c:formatCode>
                <c:ptCount val="2"/>
                <c:pt idx="0">
                  <c:v>0.75</c:v>
                </c:pt>
                <c:pt idx="1">
                  <c:v>0.25</c:v>
                </c:pt>
              </c:numCache>
            </c:numRef>
          </c:val>
          <c:extLst>
            <c:ext xmlns:c16="http://schemas.microsoft.com/office/drawing/2014/chart" uri="{C3380CC4-5D6E-409C-BE32-E72D297353CC}">
              <c16:uniqueId val="{00000004-CEE0-42AD-8FC9-8C19C4ED949D}"/>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118-43AE-8C2F-3F26E7D4085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118-43AE-8C2F-3F26E7D40850}"/>
              </c:ext>
            </c:extLst>
          </c:dPt>
          <c:val>
            <c:numRef>
              <c:f>Symbols!$T$16:$T$17</c:f>
              <c:numCache>
                <c:formatCode>0%</c:formatCode>
                <c:ptCount val="2"/>
                <c:pt idx="0">
                  <c:v>1</c:v>
                </c:pt>
                <c:pt idx="1">
                  <c:v>0</c:v>
                </c:pt>
              </c:numCache>
            </c:numRef>
          </c:val>
          <c:extLst>
            <c:ext xmlns:c16="http://schemas.microsoft.com/office/drawing/2014/chart" uri="{C3380CC4-5D6E-409C-BE32-E72D297353CC}">
              <c16:uniqueId val="{00000004-B118-43AE-8C2F-3F26E7D40850}"/>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spPr>
            <a:solidFill>
              <a:schemeClr val="bg1">
                <a:lumMod val="95000"/>
              </a:schemeClr>
            </a:solidFill>
          </c:spPr>
          <c:dPt>
            <c:idx val="0"/>
            <c:bubble3D val="0"/>
            <c:spPr>
              <a:solidFill>
                <a:srgbClr val="002060"/>
              </a:solidFill>
              <a:ln w="19050">
                <a:solidFill>
                  <a:schemeClr val="lt1"/>
                </a:solidFill>
              </a:ln>
              <a:effectLst/>
            </c:spPr>
            <c:extLst>
              <c:ext xmlns:c16="http://schemas.microsoft.com/office/drawing/2014/chart" uri="{C3380CC4-5D6E-409C-BE32-E72D297353CC}">
                <c16:uniqueId val="{00000001-D89A-474D-B7DF-68A5978C3AC2}"/>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D89A-474D-B7DF-68A5978C3AC2}"/>
              </c:ext>
            </c:extLst>
          </c:dPt>
          <c:val>
            <c:numRef>
              <c:f>Symbols!$Q$16:$Q$17</c:f>
              <c:numCache>
                <c:formatCode>0%</c:formatCode>
                <c:ptCount val="2"/>
                <c:pt idx="0">
                  <c:v>0.25</c:v>
                </c:pt>
                <c:pt idx="1">
                  <c:v>0.75</c:v>
                </c:pt>
              </c:numCache>
            </c:numRef>
          </c:val>
          <c:extLst>
            <c:ext xmlns:c16="http://schemas.microsoft.com/office/drawing/2014/chart" uri="{C3380CC4-5D6E-409C-BE32-E72D297353CC}">
              <c16:uniqueId val="{00000004-D89A-474D-B7DF-68A5978C3AC2}"/>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dPt>
            <c:idx val="0"/>
            <c:bubble3D val="0"/>
            <c:spPr>
              <a:solidFill>
                <a:srgbClr val="002060"/>
              </a:solidFill>
              <a:ln w="19050">
                <a:solidFill>
                  <a:schemeClr val="lt1"/>
                </a:solidFill>
              </a:ln>
              <a:effectLst/>
            </c:spPr>
            <c:extLst>
              <c:ext xmlns:c16="http://schemas.microsoft.com/office/drawing/2014/chart" uri="{C3380CC4-5D6E-409C-BE32-E72D297353CC}">
                <c16:uniqueId val="{00000001-E8F7-465B-BF6F-B051D84CA942}"/>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E8F7-465B-BF6F-B051D84CA942}"/>
              </c:ext>
            </c:extLst>
          </c:dPt>
          <c:val>
            <c:numRef>
              <c:f>Symbols!$R$16:$R$17</c:f>
              <c:numCache>
                <c:formatCode>0%</c:formatCode>
                <c:ptCount val="2"/>
                <c:pt idx="0">
                  <c:v>0.5</c:v>
                </c:pt>
                <c:pt idx="1">
                  <c:v>0.5</c:v>
                </c:pt>
              </c:numCache>
            </c:numRef>
          </c:val>
          <c:extLst>
            <c:ext xmlns:c16="http://schemas.microsoft.com/office/drawing/2014/chart" uri="{C3380CC4-5D6E-409C-BE32-E72D297353CC}">
              <c16:uniqueId val="{00000004-E8F7-465B-BF6F-B051D84CA942}"/>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dPt>
            <c:idx val="0"/>
            <c:bubble3D val="0"/>
            <c:spPr>
              <a:solidFill>
                <a:srgbClr val="002060"/>
              </a:solidFill>
              <a:ln w="19050">
                <a:solidFill>
                  <a:schemeClr val="lt1"/>
                </a:solidFill>
              </a:ln>
              <a:effectLst/>
            </c:spPr>
            <c:extLst>
              <c:ext xmlns:c16="http://schemas.microsoft.com/office/drawing/2014/chart" uri="{C3380CC4-5D6E-409C-BE32-E72D297353CC}">
                <c16:uniqueId val="{00000001-A112-4D4B-9A56-42CFCF485206}"/>
              </c:ext>
            </c:extLst>
          </c:dPt>
          <c:dPt>
            <c:idx val="1"/>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3-A112-4D4B-9A56-42CFCF485206}"/>
              </c:ext>
            </c:extLst>
          </c:dPt>
          <c:val>
            <c:numRef>
              <c:f>Symbols!$S$16:$S$17</c:f>
              <c:numCache>
                <c:formatCode>0%</c:formatCode>
                <c:ptCount val="2"/>
                <c:pt idx="0">
                  <c:v>0.75</c:v>
                </c:pt>
                <c:pt idx="1">
                  <c:v>0.25</c:v>
                </c:pt>
              </c:numCache>
            </c:numRef>
          </c:val>
          <c:extLst>
            <c:ext xmlns:c16="http://schemas.microsoft.com/office/drawing/2014/chart" uri="{C3380CC4-5D6E-409C-BE32-E72D297353CC}">
              <c16:uniqueId val="{00000004-A112-4D4B-9A56-42CFCF485206}"/>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1.5981033309279809E-2"/>
          <c:w val="0.99999999999999989"/>
          <c:h val="0.96803685474798251"/>
        </c:manualLayout>
      </c:layout>
      <c:pieChart>
        <c:varyColors val="1"/>
        <c:ser>
          <c:idx val="0"/>
          <c:order val="0"/>
          <c:spPr>
            <a:solidFill>
              <a:srgbClr val="002060"/>
            </a:solidFill>
          </c:spPr>
          <c:dPt>
            <c:idx val="0"/>
            <c:bubble3D val="0"/>
            <c:spPr>
              <a:solidFill>
                <a:srgbClr val="002060"/>
              </a:solidFill>
              <a:ln w="19050">
                <a:solidFill>
                  <a:schemeClr val="lt1"/>
                </a:solidFill>
              </a:ln>
              <a:effectLst/>
            </c:spPr>
            <c:extLst>
              <c:ext xmlns:c16="http://schemas.microsoft.com/office/drawing/2014/chart" uri="{C3380CC4-5D6E-409C-BE32-E72D297353CC}">
                <c16:uniqueId val="{00000001-C191-4288-A6F9-4F7CB3517A58}"/>
              </c:ext>
            </c:extLst>
          </c:dPt>
          <c:dPt>
            <c:idx val="1"/>
            <c:bubble3D val="0"/>
            <c:spPr>
              <a:solidFill>
                <a:srgbClr val="002060"/>
              </a:solidFill>
              <a:ln w="19050">
                <a:solidFill>
                  <a:schemeClr val="lt1"/>
                </a:solidFill>
              </a:ln>
              <a:effectLst/>
            </c:spPr>
            <c:extLst>
              <c:ext xmlns:c16="http://schemas.microsoft.com/office/drawing/2014/chart" uri="{C3380CC4-5D6E-409C-BE32-E72D297353CC}">
                <c16:uniqueId val="{00000003-C191-4288-A6F9-4F7CB3517A58}"/>
              </c:ext>
            </c:extLst>
          </c:dPt>
          <c:val>
            <c:numRef>
              <c:f>Symbols!$T$16:$T$17</c:f>
              <c:numCache>
                <c:formatCode>0%</c:formatCode>
                <c:ptCount val="2"/>
                <c:pt idx="0">
                  <c:v>1</c:v>
                </c:pt>
                <c:pt idx="1">
                  <c:v>0</c:v>
                </c:pt>
              </c:numCache>
            </c:numRef>
          </c:val>
          <c:extLst>
            <c:ext xmlns:c16="http://schemas.microsoft.com/office/drawing/2014/chart" uri="{C3380CC4-5D6E-409C-BE32-E72D297353CC}">
              <c16:uniqueId val="{00000004-C191-4288-A6F9-4F7CB3517A58}"/>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FR"/>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strRef>
              <c:f>[1]Graphs!$F$2:$I$2</c:f>
              <c:strCache>
                <c:ptCount val="4"/>
                <c:pt idx="0">
                  <c:v>2024</c:v>
                </c:pt>
                <c:pt idx="1">
                  <c:v>2025</c:v>
                </c:pt>
                <c:pt idx="2">
                  <c:v>2026</c:v>
                </c:pt>
                <c:pt idx="3">
                  <c:v>2027</c:v>
                </c:pt>
              </c:strCache>
            </c:strRef>
          </c:cat>
          <c:val>
            <c:numRef>
              <c:f>Graphs!$F$3:$I$3</c:f>
              <c:numCache>
                <c:formatCode>General</c:formatCode>
                <c:ptCount val="4"/>
                <c:pt idx="0">
                  <c:v>1</c:v>
                </c:pt>
                <c:pt idx="1">
                  <c:v>2</c:v>
                </c:pt>
                <c:pt idx="2">
                  <c:v>3</c:v>
                </c:pt>
                <c:pt idx="3">
                  <c:v>4</c:v>
                </c:pt>
              </c:numCache>
            </c:numRef>
          </c:val>
          <c:extLst>
            <c:ext xmlns:c16="http://schemas.microsoft.com/office/drawing/2014/chart" uri="{C3380CC4-5D6E-409C-BE32-E72D297353CC}">
              <c16:uniqueId val="{00000000-E4FF-44D0-B9F6-B93C93E6D822}"/>
            </c:ext>
          </c:extLst>
        </c:ser>
        <c:dLbls>
          <c:showLegendKey val="0"/>
          <c:showVal val="0"/>
          <c:showCatName val="0"/>
          <c:showSerName val="0"/>
          <c:showPercent val="0"/>
          <c:showBubbleSize val="0"/>
        </c:dLbls>
        <c:gapWidth val="49"/>
        <c:overlap val="-27"/>
        <c:axId val="1296248799"/>
        <c:axId val="1296243519"/>
      </c:barChart>
      <c:catAx>
        <c:axId val="129624879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
          </a:p>
        </c:txPr>
        <c:crossAx val="1296243519"/>
        <c:crosses val="autoZero"/>
        <c:auto val="1"/>
        <c:lblAlgn val="ctr"/>
        <c:lblOffset val="100"/>
        <c:noMultiLvlLbl val="0"/>
      </c:catAx>
      <c:valAx>
        <c:axId val="1296243519"/>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296248799"/>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Graphs!$F$4:$I$4</c:f>
              <c:numCache>
                <c:formatCode>General</c:formatCode>
                <c:ptCount val="4"/>
                <c:pt idx="0">
                  <c:v>2</c:v>
                </c:pt>
                <c:pt idx="1">
                  <c:v>2</c:v>
                </c:pt>
                <c:pt idx="2">
                  <c:v>3</c:v>
                </c:pt>
                <c:pt idx="3">
                  <c:v>0</c:v>
                </c:pt>
              </c:numCache>
            </c:numRef>
          </c:val>
          <c:extLst>
            <c:ext xmlns:c16="http://schemas.microsoft.com/office/drawing/2014/chart" uri="{C3380CC4-5D6E-409C-BE32-E72D297353CC}">
              <c16:uniqueId val="{00000000-48C8-4FFD-8415-FC172F269C24}"/>
            </c:ext>
          </c:extLst>
        </c:ser>
        <c:dLbls>
          <c:showLegendKey val="0"/>
          <c:showVal val="0"/>
          <c:showCatName val="0"/>
          <c:showSerName val="0"/>
          <c:showPercent val="0"/>
          <c:showBubbleSize val="0"/>
        </c:dLbls>
        <c:gapWidth val="49"/>
        <c:overlap val="-27"/>
        <c:axId val="1296217119"/>
        <c:axId val="1296210399"/>
      </c:barChart>
      <c:catAx>
        <c:axId val="12962171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
          </a:p>
        </c:txPr>
        <c:crossAx val="1296210399"/>
        <c:crosses val="autoZero"/>
        <c:auto val="1"/>
        <c:lblAlgn val="ctr"/>
        <c:lblOffset val="100"/>
        <c:noMultiLvlLbl val="0"/>
      </c:catAx>
      <c:valAx>
        <c:axId val="1296210399"/>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296217119"/>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Graphs!$F$5:$I$5</c:f>
              <c:numCache>
                <c:formatCode>General</c:formatCode>
                <c:ptCount val="4"/>
                <c:pt idx="0">
                  <c:v>2</c:v>
                </c:pt>
                <c:pt idx="1">
                  <c:v>3</c:v>
                </c:pt>
                <c:pt idx="2">
                  <c:v>3</c:v>
                </c:pt>
                <c:pt idx="3">
                  <c:v>0</c:v>
                </c:pt>
              </c:numCache>
            </c:numRef>
          </c:val>
          <c:extLst>
            <c:ext xmlns:c16="http://schemas.microsoft.com/office/drawing/2014/chart" uri="{C3380CC4-5D6E-409C-BE32-E72D297353CC}">
              <c16:uniqueId val="{00000000-EB91-46FF-A950-02CBB806595A}"/>
            </c:ext>
          </c:extLst>
        </c:ser>
        <c:dLbls>
          <c:showLegendKey val="0"/>
          <c:showVal val="0"/>
          <c:showCatName val="0"/>
          <c:showSerName val="0"/>
          <c:showPercent val="0"/>
          <c:showBubbleSize val="0"/>
        </c:dLbls>
        <c:gapWidth val="49"/>
        <c:overlap val="-27"/>
        <c:axId val="1296230079"/>
        <c:axId val="1296235839"/>
      </c:barChart>
      <c:catAx>
        <c:axId val="12962300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
          </a:p>
        </c:txPr>
        <c:crossAx val="1296235839"/>
        <c:crosses val="autoZero"/>
        <c:auto val="1"/>
        <c:lblAlgn val="ctr"/>
        <c:lblOffset val="100"/>
        <c:noMultiLvlLbl val="0"/>
      </c:catAx>
      <c:valAx>
        <c:axId val="1296235839"/>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296230079"/>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Graphs!$F$6:$I$6</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1C74-4437-A0FE-DC748D5BEAAF}"/>
            </c:ext>
          </c:extLst>
        </c:ser>
        <c:dLbls>
          <c:showLegendKey val="0"/>
          <c:showVal val="0"/>
          <c:showCatName val="0"/>
          <c:showSerName val="0"/>
          <c:showPercent val="0"/>
          <c:showBubbleSize val="0"/>
        </c:dLbls>
        <c:gapWidth val="49"/>
        <c:overlap val="-27"/>
        <c:axId val="1151066159"/>
        <c:axId val="1151060399"/>
      </c:barChart>
      <c:catAx>
        <c:axId val="11510661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ES"/>
          </a:p>
        </c:txPr>
        <c:crossAx val="1151060399"/>
        <c:crosses val="autoZero"/>
        <c:auto val="1"/>
        <c:lblAlgn val="ctr"/>
        <c:lblOffset val="100"/>
        <c:noMultiLvlLbl val="0"/>
      </c:catAx>
      <c:valAx>
        <c:axId val="1151060399"/>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151066159"/>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pPr>
      <a:endParaRPr lang="es-E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Graphs!$F$7:$I$7</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D117-49BE-92AD-82480E765CC0}"/>
            </c:ext>
          </c:extLst>
        </c:ser>
        <c:dLbls>
          <c:showLegendKey val="0"/>
          <c:showVal val="0"/>
          <c:showCatName val="0"/>
          <c:showSerName val="0"/>
          <c:showPercent val="0"/>
          <c:showBubbleSize val="0"/>
        </c:dLbls>
        <c:gapWidth val="49"/>
        <c:overlap val="-27"/>
        <c:axId val="1151053199"/>
        <c:axId val="1151051279"/>
      </c:barChart>
      <c:catAx>
        <c:axId val="115105319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
          </a:p>
        </c:txPr>
        <c:crossAx val="1151051279"/>
        <c:crosses val="autoZero"/>
        <c:auto val="1"/>
        <c:lblAlgn val="ctr"/>
        <c:lblOffset val="100"/>
        <c:noMultiLvlLbl val="0"/>
      </c:catAx>
      <c:valAx>
        <c:axId val="1151051279"/>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151053199"/>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Graphs!$F$8:$I$8</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C1BD-4408-A298-9A38AED96D13}"/>
            </c:ext>
          </c:extLst>
        </c:ser>
        <c:dLbls>
          <c:showLegendKey val="0"/>
          <c:showVal val="0"/>
          <c:showCatName val="0"/>
          <c:showSerName val="0"/>
          <c:showPercent val="0"/>
          <c:showBubbleSize val="0"/>
        </c:dLbls>
        <c:gapWidth val="49"/>
        <c:overlap val="-27"/>
        <c:axId val="1151077199"/>
        <c:axId val="1151069519"/>
      </c:barChart>
      <c:catAx>
        <c:axId val="115107719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
          </a:p>
        </c:txPr>
        <c:crossAx val="1151069519"/>
        <c:crosses val="autoZero"/>
        <c:auto val="1"/>
        <c:lblAlgn val="ctr"/>
        <c:lblOffset val="100"/>
        <c:noMultiLvlLbl val="0"/>
      </c:catAx>
      <c:valAx>
        <c:axId val="1151069519"/>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151077199"/>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Graphs!$F$9:$I$9</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B3E6-47D2-BFD9-31E73BED2CD8}"/>
            </c:ext>
          </c:extLst>
        </c:ser>
        <c:dLbls>
          <c:showLegendKey val="0"/>
          <c:showVal val="0"/>
          <c:showCatName val="0"/>
          <c:showSerName val="0"/>
          <c:showPercent val="0"/>
          <c:showBubbleSize val="0"/>
        </c:dLbls>
        <c:gapWidth val="49"/>
        <c:overlap val="-27"/>
        <c:axId val="1162159295"/>
        <c:axId val="1162154495"/>
      </c:barChart>
      <c:catAx>
        <c:axId val="11621592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
          </a:p>
        </c:txPr>
        <c:crossAx val="1162154495"/>
        <c:crosses val="autoZero"/>
        <c:auto val="1"/>
        <c:lblAlgn val="ctr"/>
        <c:lblOffset val="100"/>
        <c:noMultiLvlLbl val="0"/>
      </c:catAx>
      <c:valAx>
        <c:axId val="1162154495"/>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162159295"/>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Graphs!$F$10:$I$10</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2AC2-41BB-B5A7-E6CA6E1E45B4}"/>
            </c:ext>
          </c:extLst>
        </c:ser>
        <c:dLbls>
          <c:showLegendKey val="0"/>
          <c:showVal val="0"/>
          <c:showCatName val="0"/>
          <c:showSerName val="0"/>
          <c:showPercent val="0"/>
          <c:showBubbleSize val="0"/>
        </c:dLbls>
        <c:gapWidth val="49"/>
        <c:overlap val="-27"/>
        <c:axId val="1162172735"/>
        <c:axId val="1162170815"/>
      </c:barChart>
      <c:catAx>
        <c:axId val="116217273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
          </a:p>
        </c:txPr>
        <c:crossAx val="1162170815"/>
        <c:crosses val="autoZero"/>
        <c:auto val="1"/>
        <c:lblAlgn val="ctr"/>
        <c:lblOffset val="100"/>
        <c:noMultiLvlLbl val="0"/>
      </c:catAx>
      <c:valAx>
        <c:axId val="1162170815"/>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162172735"/>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Graphs!$F$11:$I$11</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14A9-43E1-9E4D-30471A7486CF}"/>
            </c:ext>
          </c:extLst>
        </c:ser>
        <c:dLbls>
          <c:showLegendKey val="0"/>
          <c:showVal val="0"/>
          <c:showCatName val="0"/>
          <c:showSerName val="0"/>
          <c:showPercent val="0"/>
          <c:showBubbleSize val="0"/>
        </c:dLbls>
        <c:gapWidth val="49"/>
        <c:overlap val="-27"/>
        <c:axId val="1162171775"/>
        <c:axId val="1162166495"/>
      </c:barChart>
      <c:catAx>
        <c:axId val="11621717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
          </a:p>
        </c:txPr>
        <c:crossAx val="1162166495"/>
        <c:crosses val="autoZero"/>
        <c:auto val="1"/>
        <c:lblAlgn val="ctr"/>
        <c:lblOffset val="100"/>
        <c:noMultiLvlLbl val="0"/>
      </c:catAx>
      <c:valAx>
        <c:axId val="1162166495"/>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162171775"/>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Graphs!$F$12:$I$12</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1406-4CFF-A112-44DAE5869987}"/>
            </c:ext>
          </c:extLst>
        </c:ser>
        <c:dLbls>
          <c:showLegendKey val="0"/>
          <c:showVal val="0"/>
          <c:showCatName val="0"/>
          <c:showSerName val="0"/>
          <c:showPercent val="0"/>
          <c:showBubbleSize val="0"/>
        </c:dLbls>
        <c:gapWidth val="49"/>
        <c:overlap val="-27"/>
        <c:axId val="1154547903"/>
        <c:axId val="1154548863"/>
      </c:barChart>
      <c:catAx>
        <c:axId val="11545479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ES"/>
          </a:p>
        </c:txPr>
        <c:crossAx val="1154548863"/>
        <c:crosses val="autoZero"/>
        <c:auto val="1"/>
        <c:lblAlgn val="ctr"/>
        <c:lblOffset val="100"/>
        <c:noMultiLvlLbl val="0"/>
      </c:catAx>
      <c:valAx>
        <c:axId val="1154548863"/>
        <c:scaling>
          <c:orientation val="minMax"/>
          <c:max val="4"/>
          <c:min val="0"/>
        </c:scaling>
        <c:delete val="1"/>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115454790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s-E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Graphs!$F$1</c:f>
              <c:strCache>
                <c:ptCount val="1"/>
                <c:pt idx="0">
                  <c:v>DATA</c:v>
                </c:pt>
              </c:strCache>
            </c:strRef>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Graphs!$F$3:$I$3</c:f>
              <c:numCache>
                <c:formatCode>General</c:formatCode>
                <c:ptCount val="4"/>
                <c:pt idx="0">
                  <c:v>1</c:v>
                </c:pt>
                <c:pt idx="1">
                  <c:v>2</c:v>
                </c:pt>
                <c:pt idx="2">
                  <c:v>3</c:v>
                </c:pt>
                <c:pt idx="3">
                  <c:v>4</c:v>
                </c:pt>
              </c:numCache>
            </c:numRef>
          </c:val>
          <c:extLst>
            <c:ext xmlns:c16="http://schemas.microsoft.com/office/drawing/2014/chart" uri="{C3380CC4-5D6E-409C-BE32-E72D297353CC}">
              <c16:uniqueId val="{00000000-5804-4943-90FB-EEE577D0BA34}"/>
            </c:ext>
          </c:extLst>
        </c:ser>
        <c:dLbls>
          <c:showLegendKey val="0"/>
          <c:showVal val="0"/>
          <c:showCatName val="0"/>
          <c:showSerName val="0"/>
          <c:showPercent val="0"/>
          <c:showBubbleSize val="0"/>
        </c:dLbls>
        <c:gapWidth val="49"/>
        <c:overlap val="-27"/>
        <c:axId val="998109823"/>
        <c:axId val="998111263"/>
      </c:barChart>
      <c:catAx>
        <c:axId val="9981098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998111263"/>
        <c:crosses val="autoZero"/>
        <c:auto val="1"/>
        <c:lblAlgn val="ctr"/>
        <c:lblOffset val="100"/>
        <c:noMultiLvlLbl val="0"/>
      </c:catAx>
      <c:valAx>
        <c:axId val="998111263"/>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998109823"/>
        <c:crosses val="autoZero"/>
        <c:crossBetween val="between"/>
        <c:majorUnit val="1"/>
        <c:min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Graphs!$F$1</c:f>
              <c:strCache>
                <c:ptCount val="1"/>
                <c:pt idx="0">
                  <c:v>DATA</c:v>
                </c:pt>
              </c:strCache>
            </c:strRef>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Graphs!$F$4:$I$4</c:f>
              <c:numCache>
                <c:formatCode>General</c:formatCode>
                <c:ptCount val="4"/>
                <c:pt idx="0">
                  <c:v>2</c:v>
                </c:pt>
                <c:pt idx="1">
                  <c:v>2</c:v>
                </c:pt>
                <c:pt idx="2">
                  <c:v>3</c:v>
                </c:pt>
                <c:pt idx="3">
                  <c:v>0</c:v>
                </c:pt>
              </c:numCache>
            </c:numRef>
          </c:val>
          <c:extLst>
            <c:ext xmlns:c16="http://schemas.microsoft.com/office/drawing/2014/chart" uri="{C3380CC4-5D6E-409C-BE32-E72D297353CC}">
              <c16:uniqueId val="{00000000-F557-492B-B4B4-DCF1BCCA125E}"/>
            </c:ext>
          </c:extLst>
        </c:ser>
        <c:dLbls>
          <c:showLegendKey val="0"/>
          <c:showVal val="0"/>
          <c:showCatName val="0"/>
          <c:showSerName val="0"/>
          <c:showPercent val="0"/>
          <c:showBubbleSize val="0"/>
        </c:dLbls>
        <c:gapWidth val="49"/>
        <c:overlap val="-27"/>
        <c:axId val="998109823"/>
        <c:axId val="998111263"/>
      </c:barChart>
      <c:catAx>
        <c:axId val="9981098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998111263"/>
        <c:crosses val="autoZero"/>
        <c:auto val="1"/>
        <c:lblAlgn val="ctr"/>
        <c:lblOffset val="100"/>
        <c:noMultiLvlLbl val="0"/>
      </c:catAx>
      <c:valAx>
        <c:axId val="998111263"/>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998109823"/>
        <c:crosses val="autoZero"/>
        <c:crossBetween val="between"/>
        <c:majorUnit val="1"/>
        <c:min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Graphs!$F$5:$I$5</c:f>
              <c:numCache>
                <c:formatCode>General</c:formatCode>
                <c:ptCount val="4"/>
                <c:pt idx="0">
                  <c:v>2</c:v>
                </c:pt>
                <c:pt idx="1">
                  <c:v>3</c:v>
                </c:pt>
                <c:pt idx="2">
                  <c:v>3</c:v>
                </c:pt>
                <c:pt idx="3">
                  <c:v>0</c:v>
                </c:pt>
              </c:numCache>
            </c:numRef>
          </c:val>
          <c:extLst>
            <c:ext xmlns:c16="http://schemas.microsoft.com/office/drawing/2014/chart" uri="{C3380CC4-5D6E-409C-BE32-E72D297353CC}">
              <c16:uniqueId val="{00000000-9154-4655-9989-646B3D8A60B0}"/>
            </c:ext>
          </c:extLst>
        </c:ser>
        <c:dLbls>
          <c:showLegendKey val="0"/>
          <c:showVal val="0"/>
          <c:showCatName val="0"/>
          <c:showSerName val="0"/>
          <c:showPercent val="0"/>
          <c:showBubbleSize val="0"/>
        </c:dLbls>
        <c:gapWidth val="49"/>
        <c:overlap val="-27"/>
        <c:axId val="1139196063"/>
        <c:axId val="1139188383"/>
      </c:barChart>
      <c:catAx>
        <c:axId val="113919606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39188383"/>
        <c:crosses val="autoZero"/>
        <c:auto val="1"/>
        <c:lblAlgn val="ctr"/>
        <c:lblOffset val="100"/>
        <c:noMultiLvlLbl val="0"/>
      </c:catAx>
      <c:valAx>
        <c:axId val="113918838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3919606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Graphs!$F$6:$I$6</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02D4-48DE-A0B1-B4C2AE4F3D6E}"/>
            </c:ext>
          </c:extLst>
        </c:ser>
        <c:dLbls>
          <c:showLegendKey val="0"/>
          <c:showVal val="0"/>
          <c:showCatName val="0"/>
          <c:showSerName val="0"/>
          <c:showPercent val="0"/>
          <c:showBubbleSize val="0"/>
        </c:dLbls>
        <c:gapWidth val="49"/>
        <c:overlap val="-27"/>
        <c:axId val="468208303"/>
        <c:axId val="468209263"/>
      </c:barChart>
      <c:catAx>
        <c:axId val="4682083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09263"/>
        <c:crosses val="autoZero"/>
        <c:auto val="1"/>
        <c:lblAlgn val="ctr"/>
        <c:lblOffset val="100"/>
        <c:noMultiLvlLbl val="0"/>
      </c:catAx>
      <c:valAx>
        <c:axId val="46820926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0830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Graphs!$F$7:$I$7</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014A-44B1-9AAB-0FA2DC882F78}"/>
            </c:ext>
          </c:extLst>
        </c:ser>
        <c:dLbls>
          <c:showLegendKey val="0"/>
          <c:showVal val="0"/>
          <c:showCatName val="0"/>
          <c:showSerName val="0"/>
          <c:showPercent val="0"/>
          <c:showBubbleSize val="0"/>
        </c:dLbls>
        <c:gapWidth val="49"/>
        <c:overlap val="-27"/>
        <c:axId val="414195279"/>
        <c:axId val="414198159"/>
      </c:barChart>
      <c:catAx>
        <c:axId val="4141952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14198159"/>
        <c:crosses val="autoZero"/>
        <c:auto val="1"/>
        <c:lblAlgn val="ctr"/>
        <c:lblOffset val="100"/>
        <c:noMultiLvlLbl val="0"/>
      </c:catAx>
      <c:valAx>
        <c:axId val="414198159"/>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14195279"/>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Graphs!$F$8:$I$8</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EAE6-40E6-8F1F-C0C0C91AD21C}"/>
            </c:ext>
          </c:extLst>
        </c:ser>
        <c:dLbls>
          <c:showLegendKey val="0"/>
          <c:showVal val="0"/>
          <c:showCatName val="0"/>
          <c:showSerName val="0"/>
          <c:showPercent val="0"/>
          <c:showBubbleSize val="0"/>
        </c:dLbls>
        <c:gapWidth val="49"/>
        <c:overlap val="-27"/>
        <c:axId val="1129029759"/>
        <c:axId val="1129038879"/>
      </c:barChart>
      <c:catAx>
        <c:axId val="1129029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29038879"/>
        <c:crosses val="autoZero"/>
        <c:auto val="1"/>
        <c:lblAlgn val="ctr"/>
        <c:lblOffset val="100"/>
        <c:noMultiLvlLbl val="0"/>
      </c:catAx>
      <c:valAx>
        <c:axId val="1129038879"/>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29029759"/>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Graphs!$F$9:$I$9</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897C-4401-B75B-BFA145E9D79F}"/>
            </c:ext>
          </c:extLst>
        </c:ser>
        <c:dLbls>
          <c:showLegendKey val="0"/>
          <c:showVal val="0"/>
          <c:showCatName val="0"/>
          <c:showSerName val="0"/>
          <c:showPercent val="0"/>
          <c:showBubbleSize val="0"/>
        </c:dLbls>
        <c:gapWidth val="49"/>
        <c:overlap val="-27"/>
        <c:axId val="468207343"/>
        <c:axId val="468215023"/>
      </c:barChart>
      <c:catAx>
        <c:axId val="4682073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15023"/>
        <c:crosses val="autoZero"/>
        <c:auto val="1"/>
        <c:lblAlgn val="ctr"/>
        <c:lblOffset val="100"/>
        <c:noMultiLvlLbl val="0"/>
      </c:catAx>
      <c:valAx>
        <c:axId val="46821502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0734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Graphs!$F$10:$I$10</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4EE7-40F6-9724-9009A262EDBA}"/>
            </c:ext>
          </c:extLst>
        </c:ser>
        <c:dLbls>
          <c:showLegendKey val="0"/>
          <c:showVal val="0"/>
          <c:showCatName val="0"/>
          <c:showSerName val="0"/>
          <c:showPercent val="0"/>
          <c:showBubbleSize val="0"/>
        </c:dLbls>
        <c:gapWidth val="49"/>
        <c:overlap val="-27"/>
        <c:axId val="468219823"/>
        <c:axId val="468203503"/>
      </c:barChart>
      <c:catAx>
        <c:axId val="4682198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03503"/>
        <c:crosses val="autoZero"/>
        <c:auto val="1"/>
        <c:lblAlgn val="ctr"/>
        <c:lblOffset val="100"/>
        <c:noMultiLvlLbl val="0"/>
      </c:catAx>
      <c:valAx>
        <c:axId val="46820350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1982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Graphs!$F$11:$I$11</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BD36-46B9-B6FC-E2F8F3F50CC7}"/>
            </c:ext>
          </c:extLst>
        </c:ser>
        <c:dLbls>
          <c:showLegendKey val="0"/>
          <c:showVal val="0"/>
          <c:showCatName val="0"/>
          <c:showSerName val="0"/>
          <c:showPercent val="0"/>
          <c:showBubbleSize val="0"/>
        </c:dLbls>
        <c:gapWidth val="49"/>
        <c:overlap val="-27"/>
        <c:axId val="468228943"/>
        <c:axId val="468224623"/>
      </c:barChart>
      <c:catAx>
        <c:axId val="468228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24623"/>
        <c:crosses val="autoZero"/>
        <c:auto val="1"/>
        <c:lblAlgn val="ctr"/>
        <c:lblOffset val="100"/>
        <c:noMultiLvlLbl val="0"/>
      </c:catAx>
      <c:valAx>
        <c:axId val="46822462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2894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5"/>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Graphs!$F$12:$I$12</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87CF-4709-8409-5A281BD0979F}"/>
            </c:ext>
          </c:extLst>
        </c:ser>
        <c:dLbls>
          <c:showLegendKey val="0"/>
          <c:showVal val="0"/>
          <c:showCatName val="0"/>
          <c:showSerName val="0"/>
          <c:showPercent val="0"/>
          <c:showBubbleSize val="0"/>
        </c:dLbls>
        <c:gapWidth val="49"/>
        <c:overlap val="-27"/>
        <c:axId val="468230383"/>
        <c:axId val="468230863"/>
      </c:barChart>
      <c:catAx>
        <c:axId val="46823038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30863"/>
        <c:crosses val="autoZero"/>
        <c:auto val="1"/>
        <c:lblAlgn val="ctr"/>
        <c:lblOffset val="100"/>
        <c:noMultiLvlLbl val="0"/>
      </c:catAx>
      <c:valAx>
        <c:axId val="46823086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23038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DATA</c:v>
          </c:tx>
          <c:spPr>
            <a:solidFill>
              <a:schemeClr val="accent1"/>
            </a:solidFill>
            <a:ln>
              <a:noFill/>
            </a:ln>
            <a:effectLst/>
          </c:spPr>
          <c:invertIfNegative val="0"/>
          <c:cat>
            <c:numRef>
              <c:f>Graphs!$F$2:$I$2</c:f>
              <c:numCache>
                <c:formatCode>General</c:formatCode>
                <c:ptCount val="4"/>
                <c:pt idx="0">
                  <c:v>2024</c:v>
                </c:pt>
                <c:pt idx="1">
                  <c:v>2025</c:v>
                </c:pt>
                <c:pt idx="2">
                  <c:v>2026</c:v>
                </c:pt>
                <c:pt idx="3">
                  <c:v>2027</c:v>
                </c:pt>
              </c:numCache>
            </c:numRef>
          </c:cat>
          <c:val>
            <c:numRef>
              <c:f>Graphs!#REF!</c:f>
              <c:numCache>
                <c:formatCode>General</c:formatCode>
                <c:ptCount val="1"/>
                <c:pt idx="0">
                  <c:v>1</c:v>
                </c:pt>
              </c:numCache>
            </c:numRef>
          </c:val>
          <c:extLst>
            <c:ext xmlns:c16="http://schemas.microsoft.com/office/drawing/2014/chart" uri="{C3380CC4-5D6E-409C-BE32-E72D297353CC}">
              <c16:uniqueId val="{00000000-01C4-46BF-A452-6BB2B5A5740A}"/>
            </c:ext>
          </c:extLst>
        </c:ser>
        <c:dLbls>
          <c:showLegendKey val="0"/>
          <c:showVal val="0"/>
          <c:showCatName val="0"/>
          <c:showSerName val="0"/>
          <c:showPercent val="0"/>
          <c:showBubbleSize val="0"/>
        </c:dLbls>
        <c:gapWidth val="49"/>
        <c:overlap val="-27"/>
        <c:axId val="468180463"/>
        <c:axId val="468189103"/>
      </c:barChart>
      <c:catAx>
        <c:axId val="46818046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189103"/>
        <c:crosses val="autoZero"/>
        <c:auto val="1"/>
        <c:lblAlgn val="ctr"/>
        <c:lblOffset val="100"/>
        <c:noMultiLvlLbl val="0"/>
      </c:catAx>
      <c:valAx>
        <c:axId val="468189103"/>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468180463"/>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ocumenttasks/documenttask1.xml><?xml version="1.0" encoding="utf-8"?>
<Tasks xmlns="http://schemas.microsoft.com/office/tasks/2019/documenttasks">
  <Task id="{B7E07783-D50C-47C5-8673-6E90A89EA565}">
    <Anchor>
      <Comment id="{48152192-AFD1-479D-AD82-FDC14F4B2251}"/>
    </Anchor>
    <History>
      <Event time="2024-03-26T11:59:13.43" id="{02766B23-5DAE-47AE-A139-ABD300CF440D}">
        <Attribution userId="S::rvellenga@unicef.org::74b85204-6592-4d1b-be16-bace04302e5c" userName="Ruben Vellenga" userProvider="AD"/>
        <Anchor>
          <Comment id="{48152192-AFD1-479D-AD82-FDC14F4B2251}"/>
        </Anchor>
        <Create/>
      </Event>
      <Event time="2024-03-26T11:59:13.43" id="{26B2B1C1-9035-4C40-A5E6-1FFABB62CA02}">
        <Attribution userId="S::rvellenga@unicef.org::74b85204-6592-4d1b-be16-bace04302e5c" userName="Ruben Vellenga" userProvider="AD"/>
        <Anchor>
          <Comment id="{48152192-AFD1-479D-AD82-FDC14F4B2251}"/>
        </Anchor>
        <Assign userId="S::igenovese@unicef.org::5d3a1f41-519b-426c-865d-ce0d2bafcfb1" userName="Iolanda Genovese" userProvider="AD"/>
      </Event>
      <Event time="2024-03-26T11:59:13.43" id="{676F0F77-F427-4DEB-B3CD-C65477960A9C}">
        <Attribution userId="S::rvellenga@unicef.org::74b85204-6592-4d1b-be16-bace04302e5c" userName="Ruben Vellenga" userProvider="AD"/>
        <Anchor>
          <Comment id="{48152192-AFD1-479D-AD82-FDC14F4B2251}"/>
        </Anchor>
        <SetTitle title="@Iolanda Genovese - can you check if from Fraud to below is OK with JP partners and they also have similar risk mitigation measures in place?"/>
      </Event>
    </History>
  </Task>
</Tasks>
</file>

<file path=xl/drawings/_rels/drawing1.xml.rels><?xml version="1.0" encoding="UTF-8" standalone="yes"?>
<Relationships xmlns="http://schemas.openxmlformats.org/package/2006/relationships"><Relationship Id="rId8" Type="http://schemas.openxmlformats.org/officeDocument/2006/relationships/chart" Target="../charts/chart4.xml"/><Relationship Id="rId13" Type="http://schemas.openxmlformats.org/officeDocument/2006/relationships/image" Target="../media/image5.png"/><Relationship Id="rId18" Type="http://schemas.openxmlformats.org/officeDocument/2006/relationships/image" Target="../media/image10.png"/><Relationship Id="rId3" Type="http://schemas.openxmlformats.org/officeDocument/2006/relationships/image" Target="../media/image3.png"/><Relationship Id="rId7" Type="http://schemas.openxmlformats.org/officeDocument/2006/relationships/chart" Target="../charts/chart3.xml"/><Relationship Id="rId12" Type="http://schemas.openxmlformats.org/officeDocument/2006/relationships/chart" Target="../charts/chart8.xml"/><Relationship Id="rId17" Type="http://schemas.openxmlformats.org/officeDocument/2006/relationships/image" Target="../media/image9.png"/><Relationship Id="rId2" Type="http://schemas.openxmlformats.org/officeDocument/2006/relationships/image" Target="../media/image2.svg"/><Relationship Id="rId16" Type="http://schemas.openxmlformats.org/officeDocument/2006/relationships/image" Target="../media/image8.png"/><Relationship Id="rId20" Type="http://schemas.openxmlformats.org/officeDocument/2006/relationships/image" Target="../media/image12.png"/><Relationship Id="rId1" Type="http://schemas.openxmlformats.org/officeDocument/2006/relationships/image" Target="../media/image1.png"/><Relationship Id="rId6" Type="http://schemas.openxmlformats.org/officeDocument/2006/relationships/chart" Target="../charts/chart2.xml"/><Relationship Id="rId11" Type="http://schemas.openxmlformats.org/officeDocument/2006/relationships/chart" Target="../charts/chart7.xml"/><Relationship Id="rId5" Type="http://schemas.openxmlformats.org/officeDocument/2006/relationships/chart" Target="../charts/chart1.xml"/><Relationship Id="rId15" Type="http://schemas.openxmlformats.org/officeDocument/2006/relationships/image" Target="../media/image7.png"/><Relationship Id="rId10" Type="http://schemas.openxmlformats.org/officeDocument/2006/relationships/chart" Target="../charts/chart6.xml"/><Relationship Id="rId19" Type="http://schemas.openxmlformats.org/officeDocument/2006/relationships/image" Target="../media/image11.png"/><Relationship Id="rId4" Type="http://schemas.openxmlformats.org/officeDocument/2006/relationships/image" Target="../media/image4.svg"/><Relationship Id="rId9" Type="http://schemas.openxmlformats.org/officeDocument/2006/relationships/chart" Target="../charts/chart5.xml"/><Relationship Id="rId14" Type="http://schemas.openxmlformats.org/officeDocument/2006/relationships/image" Target="../media/image6.png"/></Relationships>
</file>

<file path=xl/drawings/_rels/drawing2.xml.rels><?xml version="1.0" encoding="UTF-8" standalone="yes"?>
<Relationships xmlns="http://schemas.openxmlformats.org/package/2006/relationships"><Relationship Id="rId8" Type="http://schemas.openxmlformats.org/officeDocument/2006/relationships/chart" Target="../charts/chart16.xml"/><Relationship Id="rId3" Type="http://schemas.openxmlformats.org/officeDocument/2006/relationships/chart" Target="../charts/chart11.xml"/><Relationship Id="rId7" Type="http://schemas.openxmlformats.org/officeDocument/2006/relationships/chart" Target="../charts/chart15.xml"/><Relationship Id="rId2" Type="http://schemas.openxmlformats.org/officeDocument/2006/relationships/chart" Target="../charts/chart10.xml"/><Relationship Id="rId1" Type="http://schemas.openxmlformats.org/officeDocument/2006/relationships/chart" Target="../charts/chart9.xml"/><Relationship Id="rId6" Type="http://schemas.openxmlformats.org/officeDocument/2006/relationships/chart" Target="../charts/chart14.xml"/><Relationship Id="rId5" Type="http://schemas.openxmlformats.org/officeDocument/2006/relationships/chart" Target="../charts/chart13.xml"/><Relationship Id="rId10" Type="http://schemas.openxmlformats.org/officeDocument/2006/relationships/chart" Target="../charts/chart18.xml"/><Relationship Id="rId4" Type="http://schemas.openxmlformats.org/officeDocument/2006/relationships/chart" Target="../charts/chart12.xml"/><Relationship Id="rId9" Type="http://schemas.openxmlformats.org/officeDocument/2006/relationships/chart" Target="../charts/chart17.xml"/></Relationships>
</file>

<file path=xl/drawings/_rels/drawing3.xml.rels><?xml version="1.0" encoding="UTF-8" standalone="yes"?>
<Relationships xmlns="http://schemas.openxmlformats.org/package/2006/relationships"><Relationship Id="rId8" Type="http://schemas.openxmlformats.org/officeDocument/2006/relationships/chart" Target="../charts/chart26.xml"/><Relationship Id="rId3" Type="http://schemas.openxmlformats.org/officeDocument/2006/relationships/chart" Target="../charts/chart21.xml"/><Relationship Id="rId7" Type="http://schemas.openxmlformats.org/officeDocument/2006/relationships/chart" Target="../charts/chart25.xml"/><Relationship Id="rId2" Type="http://schemas.openxmlformats.org/officeDocument/2006/relationships/chart" Target="../charts/chart20.xml"/><Relationship Id="rId1" Type="http://schemas.openxmlformats.org/officeDocument/2006/relationships/chart" Target="../charts/chart19.xml"/><Relationship Id="rId6" Type="http://schemas.openxmlformats.org/officeDocument/2006/relationships/chart" Target="../charts/chart24.xml"/><Relationship Id="rId11" Type="http://schemas.openxmlformats.org/officeDocument/2006/relationships/chart" Target="../charts/chart29.xml"/><Relationship Id="rId5" Type="http://schemas.openxmlformats.org/officeDocument/2006/relationships/chart" Target="../charts/chart23.xml"/><Relationship Id="rId10" Type="http://schemas.openxmlformats.org/officeDocument/2006/relationships/chart" Target="../charts/chart28.xml"/><Relationship Id="rId4" Type="http://schemas.openxmlformats.org/officeDocument/2006/relationships/chart" Target="../charts/chart22.xml"/><Relationship Id="rId9" Type="http://schemas.openxmlformats.org/officeDocument/2006/relationships/chart" Target="../charts/chart27.xml"/></Relationships>
</file>

<file path=xl/drawings/drawing1.xml><?xml version="1.0" encoding="utf-8"?>
<xdr:wsDr xmlns:xdr="http://schemas.openxmlformats.org/drawingml/2006/spreadsheetDrawing" xmlns:a="http://schemas.openxmlformats.org/drawingml/2006/main">
  <xdr:twoCellAnchor editAs="oneCell">
    <xdr:from>
      <xdr:col>3</xdr:col>
      <xdr:colOff>825639</xdr:colOff>
      <xdr:row>1</xdr:row>
      <xdr:rowOff>208196</xdr:rowOff>
    </xdr:from>
    <xdr:to>
      <xdr:col>5</xdr:col>
      <xdr:colOff>23457</xdr:colOff>
      <xdr:row>3</xdr:row>
      <xdr:rowOff>7495</xdr:rowOff>
    </xdr:to>
    <xdr:pic>
      <xdr:nvPicPr>
        <xdr:cNvPr id="2" name="Graphic 1" descr="Badge Tick1 with solid fill">
          <a:extLst>
            <a:ext uri="{FF2B5EF4-FFF2-40B4-BE49-F238E27FC236}">
              <a16:creationId xmlns:a16="http://schemas.microsoft.com/office/drawing/2014/main" id="{FF26E893-C110-45E3-8B36-7E3E151C102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721114" y="408221"/>
          <a:ext cx="236043" cy="218399"/>
        </a:xfrm>
        <a:prstGeom prst="rect">
          <a:avLst/>
        </a:prstGeom>
      </xdr:spPr>
    </xdr:pic>
    <xdr:clientData/>
  </xdr:twoCellAnchor>
  <xdr:twoCellAnchor editAs="oneCell">
    <xdr:from>
      <xdr:col>6</xdr:col>
      <xdr:colOff>194040</xdr:colOff>
      <xdr:row>1</xdr:row>
      <xdr:rowOff>209654</xdr:rowOff>
    </xdr:from>
    <xdr:to>
      <xdr:col>8</xdr:col>
      <xdr:colOff>16447</xdr:colOff>
      <xdr:row>3</xdr:row>
      <xdr:rowOff>8953</xdr:rowOff>
    </xdr:to>
    <xdr:pic>
      <xdr:nvPicPr>
        <xdr:cNvPr id="3" name="Graphic 2" descr="Badge Tick1 with solid fill">
          <a:extLst>
            <a:ext uri="{FF2B5EF4-FFF2-40B4-BE49-F238E27FC236}">
              <a16:creationId xmlns:a16="http://schemas.microsoft.com/office/drawing/2014/main" id="{A976662F-7BAC-4183-96EE-D9DFBE2484A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327765" y="409679"/>
          <a:ext cx="222457" cy="218399"/>
        </a:xfrm>
        <a:prstGeom prst="rect">
          <a:avLst/>
        </a:prstGeom>
      </xdr:spPr>
    </xdr:pic>
    <xdr:clientData/>
  </xdr:twoCellAnchor>
  <xdr:twoCellAnchor editAs="oneCell">
    <xdr:from>
      <xdr:col>4</xdr:col>
      <xdr:colOff>190292</xdr:colOff>
      <xdr:row>1</xdr:row>
      <xdr:rowOff>205907</xdr:rowOff>
    </xdr:from>
    <xdr:to>
      <xdr:col>6</xdr:col>
      <xdr:colOff>12700</xdr:colOff>
      <xdr:row>3</xdr:row>
      <xdr:rowOff>5206</xdr:rowOff>
    </xdr:to>
    <xdr:pic>
      <xdr:nvPicPr>
        <xdr:cNvPr id="4" name="Graphic 3" descr="Badge Tick1 with solid fill">
          <a:extLst>
            <a:ext uri="{FF2B5EF4-FFF2-40B4-BE49-F238E27FC236}">
              <a16:creationId xmlns:a16="http://schemas.microsoft.com/office/drawing/2014/main" id="{CA4624C3-0D30-4AA0-860C-02EB7511089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923967" y="405932"/>
          <a:ext cx="222458" cy="218399"/>
        </a:xfrm>
        <a:prstGeom prst="rect">
          <a:avLst/>
        </a:prstGeom>
      </xdr:spPr>
    </xdr:pic>
    <xdr:clientData/>
  </xdr:twoCellAnchor>
  <xdr:twoCellAnchor editAs="oneCell">
    <xdr:from>
      <xdr:col>5</xdr:col>
      <xdr:colOff>191750</xdr:colOff>
      <xdr:row>1</xdr:row>
      <xdr:rowOff>202160</xdr:rowOff>
    </xdr:from>
    <xdr:to>
      <xdr:col>7</xdr:col>
      <xdr:colOff>14157</xdr:colOff>
      <xdr:row>3</xdr:row>
      <xdr:rowOff>1459</xdr:rowOff>
    </xdr:to>
    <xdr:pic>
      <xdr:nvPicPr>
        <xdr:cNvPr id="5" name="Graphic 4" descr="Badge Tick1 with solid fill">
          <a:extLst>
            <a:ext uri="{FF2B5EF4-FFF2-40B4-BE49-F238E27FC236}">
              <a16:creationId xmlns:a16="http://schemas.microsoft.com/office/drawing/2014/main" id="{0859C041-E49F-49F3-857A-602EBBB4569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125450" y="402185"/>
          <a:ext cx="222457" cy="218399"/>
        </a:xfrm>
        <a:prstGeom prst="rect">
          <a:avLst/>
        </a:prstGeom>
      </xdr:spPr>
    </xdr:pic>
    <xdr:clientData/>
  </xdr:twoCellAnchor>
  <xdr:oneCellAnchor>
    <xdr:from>
      <xdr:col>3</xdr:col>
      <xdr:colOff>817172</xdr:colOff>
      <xdr:row>4</xdr:row>
      <xdr:rowOff>216663</xdr:rowOff>
    </xdr:from>
    <xdr:ext cx="228391" cy="226102"/>
    <xdr:pic>
      <xdr:nvPicPr>
        <xdr:cNvPr id="6" name="Graphic 5" descr="Badge Tick1 with solid fill">
          <a:extLst>
            <a:ext uri="{FF2B5EF4-FFF2-40B4-BE49-F238E27FC236}">
              <a16:creationId xmlns:a16="http://schemas.microsoft.com/office/drawing/2014/main" id="{E8057A51-70FE-4EE0-85DF-EED23EDFD72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712647" y="1035813"/>
          <a:ext cx="228391" cy="226102"/>
        </a:xfrm>
        <a:prstGeom prst="rect">
          <a:avLst/>
        </a:prstGeom>
      </xdr:spPr>
    </xdr:pic>
    <xdr:clientData/>
  </xdr:oneCellAnchor>
  <xdr:oneCellAnchor>
    <xdr:from>
      <xdr:col>4</xdr:col>
      <xdr:colOff>190292</xdr:colOff>
      <xdr:row>4</xdr:row>
      <xdr:rowOff>214374</xdr:rowOff>
    </xdr:from>
    <xdr:ext cx="228391" cy="226102"/>
    <xdr:pic>
      <xdr:nvPicPr>
        <xdr:cNvPr id="7" name="Graphic 6" descr="Badge Tick1 with solid fill">
          <a:extLst>
            <a:ext uri="{FF2B5EF4-FFF2-40B4-BE49-F238E27FC236}">
              <a16:creationId xmlns:a16="http://schemas.microsoft.com/office/drawing/2014/main" id="{9693A08C-77DA-4544-BE25-B7D3F84B320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923967" y="1033524"/>
          <a:ext cx="228391" cy="226102"/>
        </a:xfrm>
        <a:prstGeom prst="rect">
          <a:avLst/>
        </a:prstGeom>
      </xdr:spPr>
    </xdr:pic>
    <xdr:clientData/>
  </xdr:oneCellAnchor>
  <xdr:oneCellAnchor>
    <xdr:from>
      <xdr:col>5</xdr:col>
      <xdr:colOff>191750</xdr:colOff>
      <xdr:row>4</xdr:row>
      <xdr:rowOff>210627</xdr:rowOff>
    </xdr:from>
    <xdr:ext cx="228391" cy="226102"/>
    <xdr:pic>
      <xdr:nvPicPr>
        <xdr:cNvPr id="8" name="Graphic 7" descr="Badge Tick1 with solid fill">
          <a:extLst>
            <a:ext uri="{FF2B5EF4-FFF2-40B4-BE49-F238E27FC236}">
              <a16:creationId xmlns:a16="http://schemas.microsoft.com/office/drawing/2014/main" id="{9C735B3E-E008-47E3-AC04-78AE0991EBE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3125450" y="1039302"/>
          <a:ext cx="228391" cy="226102"/>
        </a:xfrm>
        <a:prstGeom prst="rect">
          <a:avLst/>
        </a:prstGeom>
      </xdr:spPr>
    </xdr:pic>
    <xdr:clientData/>
  </xdr:oneCellAnchor>
  <xdr:oneCellAnchor>
    <xdr:from>
      <xdr:col>3</xdr:col>
      <xdr:colOff>817172</xdr:colOff>
      <xdr:row>7</xdr:row>
      <xdr:rowOff>208196</xdr:rowOff>
    </xdr:from>
    <xdr:ext cx="228391" cy="226102"/>
    <xdr:pic>
      <xdr:nvPicPr>
        <xdr:cNvPr id="9" name="Graphic 8" descr="Badge Tick1 with solid fill">
          <a:extLst>
            <a:ext uri="{FF2B5EF4-FFF2-40B4-BE49-F238E27FC236}">
              <a16:creationId xmlns:a16="http://schemas.microsoft.com/office/drawing/2014/main" id="{7BE1438A-AA49-45BB-A8EF-3F647035A15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712647" y="1665521"/>
          <a:ext cx="228391" cy="226102"/>
        </a:xfrm>
        <a:prstGeom prst="rect">
          <a:avLst/>
        </a:prstGeom>
      </xdr:spPr>
    </xdr:pic>
    <xdr:clientData/>
  </xdr:oneCellAnchor>
  <xdr:oneCellAnchor>
    <xdr:from>
      <xdr:col>4</xdr:col>
      <xdr:colOff>190292</xdr:colOff>
      <xdr:row>7</xdr:row>
      <xdr:rowOff>205907</xdr:rowOff>
    </xdr:from>
    <xdr:ext cx="228391" cy="226102"/>
    <xdr:pic>
      <xdr:nvPicPr>
        <xdr:cNvPr id="10" name="Graphic 9" descr="Badge Tick1 with solid fill">
          <a:extLst>
            <a:ext uri="{FF2B5EF4-FFF2-40B4-BE49-F238E27FC236}">
              <a16:creationId xmlns:a16="http://schemas.microsoft.com/office/drawing/2014/main" id="{16AFF791-B7D6-419B-9493-D5412FBC9B8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923967" y="1663232"/>
          <a:ext cx="228391" cy="226102"/>
        </a:xfrm>
        <a:prstGeom prst="rect">
          <a:avLst/>
        </a:prstGeom>
      </xdr:spPr>
    </xdr:pic>
    <xdr:clientData/>
  </xdr:oneCellAnchor>
  <xdr:oneCellAnchor>
    <xdr:from>
      <xdr:col>3</xdr:col>
      <xdr:colOff>817172</xdr:colOff>
      <xdr:row>10</xdr:row>
      <xdr:rowOff>216663</xdr:rowOff>
    </xdr:from>
    <xdr:ext cx="228391" cy="226102"/>
    <xdr:pic>
      <xdr:nvPicPr>
        <xdr:cNvPr id="11" name="Graphic 10" descr="Badge Tick1 with solid fill">
          <a:extLst>
            <a:ext uri="{FF2B5EF4-FFF2-40B4-BE49-F238E27FC236}">
              <a16:creationId xmlns:a16="http://schemas.microsoft.com/office/drawing/2014/main" id="{0F73BC36-9692-47BB-BDF8-60636EBC61A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712647" y="2293113"/>
          <a:ext cx="228391" cy="226102"/>
        </a:xfrm>
        <a:prstGeom prst="rect">
          <a:avLst/>
        </a:prstGeom>
      </xdr:spPr>
    </xdr:pic>
    <xdr:clientData/>
  </xdr:oneCellAnchor>
  <xdr:oneCellAnchor>
    <xdr:from>
      <xdr:col>9</xdr:col>
      <xdr:colOff>817172</xdr:colOff>
      <xdr:row>1</xdr:row>
      <xdr:rowOff>208196</xdr:rowOff>
    </xdr:from>
    <xdr:ext cx="230751" cy="239566"/>
    <xdr:pic>
      <xdr:nvPicPr>
        <xdr:cNvPr id="12" name="Graphic 11" descr="Badge Tick1 with solid fill">
          <a:extLst>
            <a:ext uri="{FF2B5EF4-FFF2-40B4-BE49-F238E27FC236}">
              <a16:creationId xmlns:a16="http://schemas.microsoft.com/office/drawing/2014/main" id="{8EA869F1-764C-46CB-B587-4DB4EA6AD64A}"/>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550972" y="408221"/>
          <a:ext cx="230751" cy="239566"/>
        </a:xfrm>
        <a:prstGeom prst="rect">
          <a:avLst/>
        </a:prstGeom>
      </xdr:spPr>
    </xdr:pic>
    <xdr:clientData/>
  </xdr:oneCellAnchor>
  <xdr:oneCellAnchor>
    <xdr:from>
      <xdr:col>12</xdr:col>
      <xdr:colOff>202507</xdr:colOff>
      <xdr:row>1</xdr:row>
      <xdr:rowOff>209654</xdr:rowOff>
    </xdr:from>
    <xdr:ext cx="228807" cy="239566"/>
    <xdr:pic>
      <xdr:nvPicPr>
        <xdr:cNvPr id="13" name="Graphic 12" descr="Badge Tick1 with solid fill">
          <a:extLst>
            <a:ext uri="{FF2B5EF4-FFF2-40B4-BE49-F238E27FC236}">
              <a16:creationId xmlns:a16="http://schemas.microsoft.com/office/drawing/2014/main" id="{F50BB034-8CD0-4D47-97CF-A83B994C666B}"/>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5145982" y="409679"/>
          <a:ext cx="228807" cy="239566"/>
        </a:xfrm>
        <a:prstGeom prst="rect">
          <a:avLst/>
        </a:prstGeom>
      </xdr:spPr>
    </xdr:pic>
    <xdr:clientData/>
  </xdr:oneCellAnchor>
  <xdr:oneCellAnchor>
    <xdr:from>
      <xdr:col>10</xdr:col>
      <xdr:colOff>190292</xdr:colOff>
      <xdr:row>1</xdr:row>
      <xdr:rowOff>205907</xdr:rowOff>
    </xdr:from>
    <xdr:ext cx="228808" cy="239566"/>
    <xdr:pic>
      <xdr:nvPicPr>
        <xdr:cNvPr id="14" name="Graphic 13" descr="Badge Tick1 with solid fill">
          <a:extLst>
            <a:ext uri="{FF2B5EF4-FFF2-40B4-BE49-F238E27FC236}">
              <a16:creationId xmlns:a16="http://schemas.microsoft.com/office/drawing/2014/main" id="{E65FEFBC-62BA-4A7D-9C21-68EAD41895C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762292" y="405932"/>
          <a:ext cx="228808" cy="239566"/>
        </a:xfrm>
        <a:prstGeom prst="rect">
          <a:avLst/>
        </a:prstGeom>
      </xdr:spPr>
    </xdr:pic>
    <xdr:clientData/>
  </xdr:oneCellAnchor>
  <xdr:oneCellAnchor>
    <xdr:from>
      <xdr:col>11</xdr:col>
      <xdr:colOff>208684</xdr:colOff>
      <xdr:row>1</xdr:row>
      <xdr:rowOff>202160</xdr:rowOff>
    </xdr:from>
    <xdr:ext cx="228807" cy="239566"/>
    <xdr:pic>
      <xdr:nvPicPr>
        <xdr:cNvPr id="15" name="Graphic 14" descr="Badge Tick1 with solid fill">
          <a:extLst>
            <a:ext uri="{FF2B5EF4-FFF2-40B4-BE49-F238E27FC236}">
              <a16:creationId xmlns:a16="http://schemas.microsoft.com/office/drawing/2014/main" id="{B37740F9-6438-409D-9D64-0647AD0BAA79}"/>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952134" y="402185"/>
          <a:ext cx="228807" cy="239566"/>
        </a:xfrm>
        <a:prstGeom prst="rect">
          <a:avLst/>
        </a:prstGeom>
      </xdr:spPr>
    </xdr:pic>
    <xdr:clientData/>
  </xdr:oneCellAnchor>
  <xdr:oneCellAnchor>
    <xdr:from>
      <xdr:col>9</xdr:col>
      <xdr:colOff>817172</xdr:colOff>
      <xdr:row>4</xdr:row>
      <xdr:rowOff>216663</xdr:rowOff>
    </xdr:from>
    <xdr:ext cx="228391" cy="226102"/>
    <xdr:pic>
      <xdr:nvPicPr>
        <xdr:cNvPr id="16" name="Graphic 15" descr="Badge Tick1 with solid fill">
          <a:extLst>
            <a:ext uri="{FF2B5EF4-FFF2-40B4-BE49-F238E27FC236}">
              <a16:creationId xmlns:a16="http://schemas.microsoft.com/office/drawing/2014/main" id="{7DB06CC6-CADD-4D79-A6DC-64D6E8447223}"/>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550972" y="1035813"/>
          <a:ext cx="228391" cy="226102"/>
        </a:xfrm>
        <a:prstGeom prst="rect">
          <a:avLst/>
        </a:prstGeom>
      </xdr:spPr>
    </xdr:pic>
    <xdr:clientData/>
  </xdr:oneCellAnchor>
  <xdr:oneCellAnchor>
    <xdr:from>
      <xdr:col>10</xdr:col>
      <xdr:colOff>190292</xdr:colOff>
      <xdr:row>4</xdr:row>
      <xdr:rowOff>214374</xdr:rowOff>
    </xdr:from>
    <xdr:ext cx="228391" cy="226102"/>
    <xdr:pic>
      <xdr:nvPicPr>
        <xdr:cNvPr id="17" name="Graphic 16" descr="Badge Tick1 with solid fill">
          <a:extLst>
            <a:ext uri="{FF2B5EF4-FFF2-40B4-BE49-F238E27FC236}">
              <a16:creationId xmlns:a16="http://schemas.microsoft.com/office/drawing/2014/main" id="{EB300F49-DAE9-48BB-821D-AA13C850BEF7}"/>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762292" y="1033524"/>
          <a:ext cx="228391" cy="226102"/>
        </a:xfrm>
        <a:prstGeom prst="rect">
          <a:avLst/>
        </a:prstGeom>
      </xdr:spPr>
    </xdr:pic>
    <xdr:clientData/>
  </xdr:oneCellAnchor>
  <xdr:oneCellAnchor>
    <xdr:from>
      <xdr:col>11</xdr:col>
      <xdr:colOff>191750</xdr:colOff>
      <xdr:row>4</xdr:row>
      <xdr:rowOff>210627</xdr:rowOff>
    </xdr:from>
    <xdr:ext cx="228391" cy="226102"/>
    <xdr:pic>
      <xdr:nvPicPr>
        <xdr:cNvPr id="18" name="Graphic 17" descr="Badge Tick1 with solid fill">
          <a:extLst>
            <a:ext uri="{FF2B5EF4-FFF2-40B4-BE49-F238E27FC236}">
              <a16:creationId xmlns:a16="http://schemas.microsoft.com/office/drawing/2014/main" id="{4FC28C16-9C13-48CE-930A-2DABC7F86F9E}"/>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954250" y="1039302"/>
          <a:ext cx="228391" cy="226102"/>
        </a:xfrm>
        <a:prstGeom prst="rect">
          <a:avLst/>
        </a:prstGeom>
      </xdr:spPr>
    </xdr:pic>
    <xdr:clientData/>
  </xdr:oneCellAnchor>
  <xdr:oneCellAnchor>
    <xdr:from>
      <xdr:col>9</xdr:col>
      <xdr:colOff>817172</xdr:colOff>
      <xdr:row>7</xdr:row>
      <xdr:rowOff>216663</xdr:rowOff>
    </xdr:from>
    <xdr:ext cx="228391" cy="226102"/>
    <xdr:pic>
      <xdr:nvPicPr>
        <xdr:cNvPr id="19" name="Graphic 18" descr="Badge Tick1 with solid fill">
          <a:extLst>
            <a:ext uri="{FF2B5EF4-FFF2-40B4-BE49-F238E27FC236}">
              <a16:creationId xmlns:a16="http://schemas.microsoft.com/office/drawing/2014/main" id="{3F3A40B8-AD43-4E81-8DFC-D7F3832A7B63}"/>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550972" y="1664463"/>
          <a:ext cx="228391" cy="226102"/>
        </a:xfrm>
        <a:prstGeom prst="rect">
          <a:avLst/>
        </a:prstGeom>
      </xdr:spPr>
    </xdr:pic>
    <xdr:clientData/>
  </xdr:oneCellAnchor>
  <xdr:oneCellAnchor>
    <xdr:from>
      <xdr:col>10</xdr:col>
      <xdr:colOff>190292</xdr:colOff>
      <xdr:row>7</xdr:row>
      <xdr:rowOff>214374</xdr:rowOff>
    </xdr:from>
    <xdr:ext cx="228391" cy="226102"/>
    <xdr:pic>
      <xdr:nvPicPr>
        <xdr:cNvPr id="20" name="Graphic 19" descr="Badge Tick1 with solid fill">
          <a:extLst>
            <a:ext uri="{FF2B5EF4-FFF2-40B4-BE49-F238E27FC236}">
              <a16:creationId xmlns:a16="http://schemas.microsoft.com/office/drawing/2014/main" id="{C61FA335-20AB-483F-B990-D54E95A0EDAC}"/>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762292" y="1662174"/>
          <a:ext cx="228391" cy="226102"/>
        </a:xfrm>
        <a:prstGeom prst="rect">
          <a:avLst/>
        </a:prstGeom>
      </xdr:spPr>
    </xdr:pic>
    <xdr:clientData/>
  </xdr:oneCellAnchor>
  <xdr:oneCellAnchor>
    <xdr:from>
      <xdr:col>9</xdr:col>
      <xdr:colOff>817172</xdr:colOff>
      <xdr:row>10</xdr:row>
      <xdr:rowOff>216663</xdr:rowOff>
    </xdr:from>
    <xdr:ext cx="228391" cy="226102"/>
    <xdr:pic>
      <xdr:nvPicPr>
        <xdr:cNvPr id="21" name="Graphic 20" descr="Badge Tick1 with solid fill">
          <a:extLst>
            <a:ext uri="{FF2B5EF4-FFF2-40B4-BE49-F238E27FC236}">
              <a16:creationId xmlns:a16="http://schemas.microsoft.com/office/drawing/2014/main" id="{5C48E154-5D4B-4BA6-A60D-9D98A507D905}"/>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4550972" y="2293113"/>
          <a:ext cx="228391" cy="226102"/>
        </a:xfrm>
        <a:prstGeom prst="rect">
          <a:avLst/>
        </a:prstGeom>
      </xdr:spPr>
    </xdr:pic>
    <xdr:clientData/>
  </xdr:oneCellAnchor>
  <xdr:oneCellAnchor>
    <xdr:from>
      <xdr:col>3</xdr:col>
      <xdr:colOff>817172</xdr:colOff>
      <xdr:row>10</xdr:row>
      <xdr:rowOff>208196</xdr:rowOff>
    </xdr:from>
    <xdr:ext cx="228391" cy="226102"/>
    <xdr:pic>
      <xdr:nvPicPr>
        <xdr:cNvPr id="22" name="Graphic 21" descr="Badge Tick1 with solid fill">
          <a:extLst>
            <a:ext uri="{FF2B5EF4-FFF2-40B4-BE49-F238E27FC236}">
              <a16:creationId xmlns:a16="http://schemas.microsoft.com/office/drawing/2014/main" id="{9CAEBE2A-3BB8-4AAF-9098-0563478A7A5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712647" y="2294171"/>
          <a:ext cx="228391" cy="226102"/>
        </a:xfrm>
        <a:prstGeom prst="rect">
          <a:avLst/>
        </a:prstGeom>
      </xdr:spPr>
    </xdr:pic>
    <xdr:clientData/>
  </xdr:oneCellAnchor>
  <xdr:twoCellAnchor>
    <xdr:from>
      <xdr:col>16</xdr:col>
      <xdr:colOff>67735</xdr:colOff>
      <xdr:row>18</xdr:row>
      <xdr:rowOff>12701</xdr:rowOff>
    </xdr:from>
    <xdr:to>
      <xdr:col>16</xdr:col>
      <xdr:colOff>965201</xdr:colOff>
      <xdr:row>22</xdr:row>
      <xdr:rowOff>59266</xdr:rowOff>
    </xdr:to>
    <xdr:graphicFrame macro="">
      <xdr:nvGraphicFramePr>
        <xdr:cNvPr id="23" name="Chart 22">
          <a:extLst>
            <a:ext uri="{FF2B5EF4-FFF2-40B4-BE49-F238E27FC236}">
              <a16:creationId xmlns:a16="http://schemas.microsoft.com/office/drawing/2014/main" id="{F7B04AF4-0BD7-428D-9569-16D4D148F3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17</xdr:col>
      <xdr:colOff>0</xdr:colOff>
      <xdr:row>18</xdr:row>
      <xdr:rowOff>0</xdr:rowOff>
    </xdr:from>
    <xdr:to>
      <xdr:col>17</xdr:col>
      <xdr:colOff>897466</xdr:colOff>
      <xdr:row>22</xdr:row>
      <xdr:rowOff>46565</xdr:rowOff>
    </xdr:to>
    <xdr:graphicFrame macro="">
      <xdr:nvGraphicFramePr>
        <xdr:cNvPr id="24" name="Chart 23">
          <a:extLst>
            <a:ext uri="{FF2B5EF4-FFF2-40B4-BE49-F238E27FC236}">
              <a16:creationId xmlns:a16="http://schemas.microsoft.com/office/drawing/2014/main" id="{924E66B5-6265-4780-9B3E-CBCDEE81D4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18</xdr:col>
      <xdr:colOff>0</xdr:colOff>
      <xdr:row>18</xdr:row>
      <xdr:rowOff>0</xdr:rowOff>
    </xdr:from>
    <xdr:to>
      <xdr:col>18</xdr:col>
      <xdr:colOff>897466</xdr:colOff>
      <xdr:row>22</xdr:row>
      <xdr:rowOff>46565</xdr:rowOff>
    </xdr:to>
    <xdr:graphicFrame macro="">
      <xdr:nvGraphicFramePr>
        <xdr:cNvPr id="25" name="Chart 24">
          <a:extLst>
            <a:ext uri="{FF2B5EF4-FFF2-40B4-BE49-F238E27FC236}">
              <a16:creationId xmlns:a16="http://schemas.microsoft.com/office/drawing/2014/main" id="{689B4C8D-65B3-4040-A3AC-E3627AEAE4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19</xdr:col>
      <xdr:colOff>0</xdr:colOff>
      <xdr:row>18</xdr:row>
      <xdr:rowOff>0</xdr:rowOff>
    </xdr:from>
    <xdr:to>
      <xdr:col>19</xdr:col>
      <xdr:colOff>897466</xdr:colOff>
      <xdr:row>22</xdr:row>
      <xdr:rowOff>46565</xdr:rowOff>
    </xdr:to>
    <xdr:graphicFrame macro="">
      <xdr:nvGraphicFramePr>
        <xdr:cNvPr id="26" name="Chart 25">
          <a:extLst>
            <a:ext uri="{FF2B5EF4-FFF2-40B4-BE49-F238E27FC236}">
              <a16:creationId xmlns:a16="http://schemas.microsoft.com/office/drawing/2014/main" id="{70E16C2F-0EFC-4299-AA72-9FA0DE9690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16</xdr:col>
      <xdr:colOff>67735</xdr:colOff>
      <xdr:row>27</xdr:row>
      <xdr:rowOff>12701</xdr:rowOff>
    </xdr:from>
    <xdr:to>
      <xdr:col>16</xdr:col>
      <xdr:colOff>965201</xdr:colOff>
      <xdr:row>31</xdr:row>
      <xdr:rowOff>59266</xdr:rowOff>
    </xdr:to>
    <xdr:graphicFrame macro="">
      <xdr:nvGraphicFramePr>
        <xdr:cNvPr id="27" name="Chart 26">
          <a:extLst>
            <a:ext uri="{FF2B5EF4-FFF2-40B4-BE49-F238E27FC236}">
              <a16:creationId xmlns:a16="http://schemas.microsoft.com/office/drawing/2014/main" id="{C8DC76F3-F0F6-4BF7-A56C-524BD97D28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17</xdr:col>
      <xdr:colOff>0</xdr:colOff>
      <xdr:row>27</xdr:row>
      <xdr:rowOff>0</xdr:rowOff>
    </xdr:from>
    <xdr:to>
      <xdr:col>17</xdr:col>
      <xdr:colOff>897466</xdr:colOff>
      <xdr:row>31</xdr:row>
      <xdr:rowOff>46565</xdr:rowOff>
    </xdr:to>
    <xdr:graphicFrame macro="">
      <xdr:nvGraphicFramePr>
        <xdr:cNvPr id="28" name="Chart 27">
          <a:extLst>
            <a:ext uri="{FF2B5EF4-FFF2-40B4-BE49-F238E27FC236}">
              <a16:creationId xmlns:a16="http://schemas.microsoft.com/office/drawing/2014/main" id="{FACDEED5-1F01-4446-9CDB-98085D8935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18</xdr:col>
      <xdr:colOff>0</xdr:colOff>
      <xdr:row>27</xdr:row>
      <xdr:rowOff>0</xdr:rowOff>
    </xdr:from>
    <xdr:to>
      <xdr:col>18</xdr:col>
      <xdr:colOff>897466</xdr:colOff>
      <xdr:row>31</xdr:row>
      <xdr:rowOff>46565</xdr:rowOff>
    </xdr:to>
    <xdr:graphicFrame macro="">
      <xdr:nvGraphicFramePr>
        <xdr:cNvPr id="29" name="Chart 28">
          <a:extLst>
            <a:ext uri="{FF2B5EF4-FFF2-40B4-BE49-F238E27FC236}">
              <a16:creationId xmlns:a16="http://schemas.microsoft.com/office/drawing/2014/main" id="{62D25DC9-57CB-491A-9C4A-BA6C98494F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19</xdr:col>
      <xdr:colOff>0</xdr:colOff>
      <xdr:row>27</xdr:row>
      <xdr:rowOff>0</xdr:rowOff>
    </xdr:from>
    <xdr:to>
      <xdr:col>19</xdr:col>
      <xdr:colOff>897466</xdr:colOff>
      <xdr:row>31</xdr:row>
      <xdr:rowOff>46565</xdr:rowOff>
    </xdr:to>
    <xdr:graphicFrame macro="">
      <xdr:nvGraphicFramePr>
        <xdr:cNvPr id="30" name="Chart 29">
          <a:extLst>
            <a:ext uri="{FF2B5EF4-FFF2-40B4-BE49-F238E27FC236}">
              <a16:creationId xmlns:a16="http://schemas.microsoft.com/office/drawing/2014/main" id="{C5F8CE0A-A066-4CFD-8729-BAAFE5005E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1</xdr:col>
      <xdr:colOff>743806</xdr:colOff>
      <xdr:row>27</xdr:row>
      <xdr:rowOff>69379</xdr:rowOff>
    </xdr:from>
    <xdr:to>
      <xdr:col>2</xdr:col>
      <xdr:colOff>91252</xdr:colOff>
      <xdr:row>30</xdr:row>
      <xdr:rowOff>35779</xdr:rowOff>
    </xdr:to>
    <xdr:pic>
      <xdr:nvPicPr>
        <xdr:cNvPr id="31" name="table">
          <a:extLst>
            <a:ext uri="{FF2B5EF4-FFF2-40B4-BE49-F238E27FC236}">
              <a16:creationId xmlns:a16="http://schemas.microsoft.com/office/drawing/2014/main" id="{78A90464-CEAA-4DFC-9FA1-9FDCE23FCFB5}"/>
            </a:ext>
          </a:extLst>
        </xdr:cNvPr>
        <xdr:cNvPicPr>
          <a:picLocks noChangeAspect="1"/>
        </xdr:cNvPicPr>
      </xdr:nvPicPr>
      <xdr:blipFill>
        <a:blip xmlns:r="http://schemas.openxmlformats.org/officeDocument/2006/relationships" r:embed="rId13"/>
        <a:stretch>
          <a:fillRect/>
        </a:stretch>
      </xdr:blipFill>
      <xdr:spPr>
        <a:xfrm>
          <a:off x="1582006" y="5584354"/>
          <a:ext cx="185646" cy="566475"/>
        </a:xfrm>
        <a:prstGeom prst="rect">
          <a:avLst/>
        </a:prstGeom>
      </xdr:spPr>
    </xdr:pic>
    <xdr:clientData/>
  </xdr:twoCellAnchor>
  <xdr:twoCellAnchor editAs="oneCell">
    <xdr:from>
      <xdr:col>2</xdr:col>
      <xdr:colOff>111370</xdr:colOff>
      <xdr:row>27</xdr:row>
      <xdr:rowOff>69379</xdr:rowOff>
    </xdr:from>
    <xdr:to>
      <xdr:col>3</xdr:col>
      <xdr:colOff>74766</xdr:colOff>
      <xdr:row>30</xdr:row>
      <xdr:rowOff>35779</xdr:rowOff>
    </xdr:to>
    <xdr:pic>
      <xdr:nvPicPr>
        <xdr:cNvPr id="32" name="table">
          <a:extLst>
            <a:ext uri="{FF2B5EF4-FFF2-40B4-BE49-F238E27FC236}">
              <a16:creationId xmlns:a16="http://schemas.microsoft.com/office/drawing/2014/main" id="{4C023670-A678-4879-B302-5799D5E42CCA}"/>
            </a:ext>
          </a:extLst>
        </xdr:cNvPr>
        <xdr:cNvPicPr>
          <a:picLocks noChangeAspect="1"/>
        </xdr:cNvPicPr>
      </xdr:nvPicPr>
      <xdr:blipFill>
        <a:blip xmlns:r="http://schemas.openxmlformats.org/officeDocument/2006/relationships" r:embed="rId14"/>
        <a:stretch>
          <a:fillRect/>
        </a:stretch>
      </xdr:blipFill>
      <xdr:spPr>
        <a:xfrm>
          <a:off x="1787770" y="5584354"/>
          <a:ext cx="182471" cy="566475"/>
        </a:xfrm>
        <a:prstGeom prst="rect">
          <a:avLst/>
        </a:prstGeom>
      </xdr:spPr>
    </xdr:pic>
    <xdr:clientData/>
  </xdr:twoCellAnchor>
  <xdr:twoCellAnchor editAs="oneCell">
    <xdr:from>
      <xdr:col>3</xdr:col>
      <xdr:colOff>94884</xdr:colOff>
      <xdr:row>27</xdr:row>
      <xdr:rowOff>69379</xdr:rowOff>
    </xdr:from>
    <xdr:to>
      <xdr:col>3</xdr:col>
      <xdr:colOff>280530</xdr:colOff>
      <xdr:row>30</xdr:row>
      <xdr:rowOff>35779</xdr:rowOff>
    </xdr:to>
    <xdr:pic>
      <xdr:nvPicPr>
        <xdr:cNvPr id="33" name="table">
          <a:extLst>
            <a:ext uri="{FF2B5EF4-FFF2-40B4-BE49-F238E27FC236}">
              <a16:creationId xmlns:a16="http://schemas.microsoft.com/office/drawing/2014/main" id="{580FB81B-8EF5-4D2C-97ED-EB44343CD738}"/>
            </a:ext>
          </a:extLst>
        </xdr:cNvPr>
        <xdr:cNvPicPr>
          <a:picLocks noChangeAspect="1"/>
        </xdr:cNvPicPr>
      </xdr:nvPicPr>
      <xdr:blipFill>
        <a:blip xmlns:r="http://schemas.openxmlformats.org/officeDocument/2006/relationships" r:embed="rId15"/>
        <a:stretch>
          <a:fillRect/>
        </a:stretch>
      </xdr:blipFill>
      <xdr:spPr>
        <a:xfrm>
          <a:off x="1990359" y="5584354"/>
          <a:ext cx="185646" cy="566475"/>
        </a:xfrm>
        <a:prstGeom prst="rect">
          <a:avLst/>
        </a:prstGeom>
      </xdr:spPr>
    </xdr:pic>
    <xdr:clientData/>
  </xdr:twoCellAnchor>
  <xdr:twoCellAnchor>
    <xdr:from>
      <xdr:col>1</xdr:col>
      <xdr:colOff>768537</xdr:colOff>
      <xdr:row>30</xdr:row>
      <xdr:rowOff>55063</xdr:rowOff>
    </xdr:from>
    <xdr:to>
      <xdr:col>2</xdr:col>
      <xdr:colOff>64322</xdr:colOff>
      <xdr:row>30</xdr:row>
      <xdr:rowOff>193562</xdr:rowOff>
    </xdr:to>
    <xdr:sp macro="" textlink="">
      <xdr:nvSpPr>
        <xdr:cNvPr id="34" name="TextBox 59">
          <a:extLst>
            <a:ext uri="{FF2B5EF4-FFF2-40B4-BE49-F238E27FC236}">
              <a16:creationId xmlns:a16="http://schemas.microsoft.com/office/drawing/2014/main" id="{1FFD0387-D52C-497D-812F-EFEDBB96D335}"/>
            </a:ext>
          </a:extLst>
        </xdr:cNvPr>
        <xdr:cNvSpPr txBox="1"/>
      </xdr:nvSpPr>
      <xdr:spPr>
        <a:xfrm>
          <a:off x="1606737" y="6170113"/>
          <a:ext cx="133985"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24</a:t>
          </a:r>
          <a:endParaRPr lang="en-US" sz="800" b="1"/>
        </a:p>
      </xdr:txBody>
    </xdr:sp>
    <xdr:clientData/>
  </xdr:twoCellAnchor>
  <xdr:twoCellAnchor>
    <xdr:from>
      <xdr:col>2</xdr:col>
      <xdr:colOff>133491</xdr:colOff>
      <xdr:row>30</xdr:row>
      <xdr:rowOff>55063</xdr:rowOff>
    </xdr:from>
    <xdr:to>
      <xdr:col>3</xdr:col>
      <xdr:colOff>65590</xdr:colOff>
      <xdr:row>30</xdr:row>
      <xdr:rowOff>193562</xdr:rowOff>
    </xdr:to>
    <xdr:sp macro="" textlink="">
      <xdr:nvSpPr>
        <xdr:cNvPr id="35" name="TextBox 60">
          <a:extLst>
            <a:ext uri="{FF2B5EF4-FFF2-40B4-BE49-F238E27FC236}">
              <a16:creationId xmlns:a16="http://schemas.microsoft.com/office/drawing/2014/main" id="{31968E40-C775-4741-89A6-1955CE3FCEA1}"/>
            </a:ext>
          </a:extLst>
        </xdr:cNvPr>
        <xdr:cNvSpPr txBox="1"/>
      </xdr:nvSpPr>
      <xdr:spPr>
        <a:xfrm>
          <a:off x="1809891" y="6170113"/>
          <a:ext cx="151174"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25</a:t>
          </a:r>
          <a:endParaRPr lang="en-US" sz="800" b="1"/>
        </a:p>
      </xdr:txBody>
    </xdr:sp>
    <xdr:clientData/>
  </xdr:twoCellAnchor>
  <xdr:twoCellAnchor>
    <xdr:from>
      <xdr:col>3</xdr:col>
      <xdr:colOff>96655</xdr:colOff>
      <xdr:row>30</xdr:row>
      <xdr:rowOff>55063</xdr:rowOff>
    </xdr:from>
    <xdr:to>
      <xdr:col>3</xdr:col>
      <xdr:colOff>271415</xdr:colOff>
      <xdr:row>30</xdr:row>
      <xdr:rowOff>193562</xdr:rowOff>
    </xdr:to>
    <xdr:sp macro="" textlink="">
      <xdr:nvSpPr>
        <xdr:cNvPr id="36" name="TextBox 61">
          <a:extLst>
            <a:ext uri="{FF2B5EF4-FFF2-40B4-BE49-F238E27FC236}">
              <a16:creationId xmlns:a16="http://schemas.microsoft.com/office/drawing/2014/main" id="{339F5D0D-E5B5-43E3-B6C1-2EFAEC938DAF}"/>
            </a:ext>
          </a:extLst>
        </xdr:cNvPr>
        <xdr:cNvSpPr txBox="1"/>
      </xdr:nvSpPr>
      <xdr:spPr>
        <a:xfrm>
          <a:off x="1992130" y="6170113"/>
          <a:ext cx="174760"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26</a:t>
          </a:r>
          <a:endParaRPr lang="en-US" sz="800" b="1"/>
        </a:p>
      </xdr:txBody>
    </xdr:sp>
    <xdr:clientData/>
  </xdr:twoCellAnchor>
  <xdr:twoCellAnchor>
    <xdr:from>
      <xdr:col>3</xdr:col>
      <xdr:colOff>297717</xdr:colOff>
      <xdr:row>30</xdr:row>
      <xdr:rowOff>55063</xdr:rowOff>
    </xdr:from>
    <xdr:to>
      <xdr:col>3</xdr:col>
      <xdr:colOff>483362</xdr:colOff>
      <xdr:row>30</xdr:row>
      <xdr:rowOff>193562</xdr:rowOff>
    </xdr:to>
    <xdr:sp macro="" textlink="">
      <xdr:nvSpPr>
        <xdr:cNvPr id="37" name="TextBox 62">
          <a:extLst>
            <a:ext uri="{FF2B5EF4-FFF2-40B4-BE49-F238E27FC236}">
              <a16:creationId xmlns:a16="http://schemas.microsoft.com/office/drawing/2014/main" id="{9DE0BD4E-231C-4F97-B1A7-3F6E9ADC1AD8}"/>
            </a:ext>
          </a:extLst>
        </xdr:cNvPr>
        <xdr:cNvSpPr txBox="1"/>
      </xdr:nvSpPr>
      <xdr:spPr>
        <a:xfrm>
          <a:off x="2193192" y="6170113"/>
          <a:ext cx="185645"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27</a:t>
          </a:r>
          <a:endParaRPr lang="en-US" sz="800" b="1"/>
        </a:p>
      </xdr:txBody>
    </xdr:sp>
    <xdr:clientData/>
  </xdr:twoCellAnchor>
  <xdr:twoCellAnchor editAs="oneCell">
    <xdr:from>
      <xdr:col>3</xdr:col>
      <xdr:colOff>300647</xdr:colOff>
      <xdr:row>27</xdr:row>
      <xdr:rowOff>69379</xdr:rowOff>
    </xdr:from>
    <xdr:to>
      <xdr:col>3</xdr:col>
      <xdr:colOff>486293</xdr:colOff>
      <xdr:row>30</xdr:row>
      <xdr:rowOff>35779</xdr:rowOff>
    </xdr:to>
    <xdr:pic>
      <xdr:nvPicPr>
        <xdr:cNvPr id="38" name="table">
          <a:extLst>
            <a:ext uri="{FF2B5EF4-FFF2-40B4-BE49-F238E27FC236}">
              <a16:creationId xmlns:a16="http://schemas.microsoft.com/office/drawing/2014/main" id="{3545FEB1-2E39-4240-8D9B-ABD24C07FEF3}"/>
            </a:ext>
          </a:extLst>
        </xdr:cNvPr>
        <xdr:cNvPicPr>
          <a:picLocks noChangeAspect="1"/>
        </xdr:cNvPicPr>
      </xdr:nvPicPr>
      <xdr:blipFill>
        <a:blip xmlns:r="http://schemas.openxmlformats.org/officeDocument/2006/relationships" r:embed="rId16"/>
        <a:stretch>
          <a:fillRect/>
        </a:stretch>
      </xdr:blipFill>
      <xdr:spPr>
        <a:xfrm>
          <a:off x="2196122" y="5584354"/>
          <a:ext cx="185646" cy="566475"/>
        </a:xfrm>
        <a:prstGeom prst="rect">
          <a:avLst/>
        </a:prstGeom>
      </xdr:spPr>
    </xdr:pic>
    <xdr:clientData/>
  </xdr:twoCellAnchor>
  <xdr:twoCellAnchor editAs="oneCell">
    <xdr:from>
      <xdr:col>1</xdr:col>
      <xdr:colOff>758188</xdr:colOff>
      <xdr:row>32</xdr:row>
      <xdr:rowOff>50950</xdr:rowOff>
    </xdr:from>
    <xdr:to>
      <xdr:col>2</xdr:col>
      <xdr:colOff>105634</xdr:colOff>
      <xdr:row>35</xdr:row>
      <xdr:rowOff>17350</xdr:rowOff>
    </xdr:to>
    <xdr:pic>
      <xdr:nvPicPr>
        <xdr:cNvPr id="39" name="table">
          <a:extLst>
            <a:ext uri="{FF2B5EF4-FFF2-40B4-BE49-F238E27FC236}">
              <a16:creationId xmlns:a16="http://schemas.microsoft.com/office/drawing/2014/main" id="{1C5B1C8E-C064-41A0-BF0E-FEC9DB566018}"/>
            </a:ext>
          </a:extLst>
        </xdr:cNvPr>
        <xdr:cNvPicPr>
          <a:picLocks noChangeAspect="1"/>
        </xdr:cNvPicPr>
      </xdr:nvPicPr>
      <xdr:blipFill>
        <a:blip xmlns:r="http://schemas.openxmlformats.org/officeDocument/2006/relationships" r:embed="rId17"/>
        <a:stretch>
          <a:fillRect/>
        </a:stretch>
      </xdr:blipFill>
      <xdr:spPr>
        <a:xfrm>
          <a:off x="1596388" y="6480325"/>
          <a:ext cx="185646" cy="566475"/>
        </a:xfrm>
        <a:prstGeom prst="rect">
          <a:avLst/>
        </a:prstGeom>
      </xdr:spPr>
    </xdr:pic>
    <xdr:clientData/>
  </xdr:twoCellAnchor>
  <xdr:twoCellAnchor editAs="oneCell">
    <xdr:from>
      <xdr:col>2</xdr:col>
      <xdr:colOff>125752</xdr:colOff>
      <xdr:row>32</xdr:row>
      <xdr:rowOff>50950</xdr:rowOff>
    </xdr:from>
    <xdr:to>
      <xdr:col>3</xdr:col>
      <xdr:colOff>89148</xdr:colOff>
      <xdr:row>35</xdr:row>
      <xdr:rowOff>17350</xdr:rowOff>
    </xdr:to>
    <xdr:pic>
      <xdr:nvPicPr>
        <xdr:cNvPr id="40" name="table">
          <a:extLst>
            <a:ext uri="{FF2B5EF4-FFF2-40B4-BE49-F238E27FC236}">
              <a16:creationId xmlns:a16="http://schemas.microsoft.com/office/drawing/2014/main" id="{22498DDC-E56C-48B1-AAB0-AB84D1D0934A}"/>
            </a:ext>
          </a:extLst>
        </xdr:cNvPr>
        <xdr:cNvPicPr>
          <a:picLocks noChangeAspect="1"/>
        </xdr:cNvPicPr>
      </xdr:nvPicPr>
      <xdr:blipFill>
        <a:blip xmlns:r="http://schemas.openxmlformats.org/officeDocument/2006/relationships" r:embed="rId18"/>
        <a:stretch>
          <a:fillRect/>
        </a:stretch>
      </xdr:blipFill>
      <xdr:spPr>
        <a:xfrm>
          <a:off x="1802152" y="6480325"/>
          <a:ext cx="182471" cy="566475"/>
        </a:xfrm>
        <a:prstGeom prst="rect">
          <a:avLst/>
        </a:prstGeom>
      </xdr:spPr>
    </xdr:pic>
    <xdr:clientData/>
  </xdr:twoCellAnchor>
  <xdr:twoCellAnchor editAs="oneCell">
    <xdr:from>
      <xdr:col>3</xdr:col>
      <xdr:colOff>109266</xdr:colOff>
      <xdr:row>32</xdr:row>
      <xdr:rowOff>50950</xdr:rowOff>
    </xdr:from>
    <xdr:to>
      <xdr:col>3</xdr:col>
      <xdr:colOff>294912</xdr:colOff>
      <xdr:row>35</xdr:row>
      <xdr:rowOff>17350</xdr:rowOff>
    </xdr:to>
    <xdr:pic>
      <xdr:nvPicPr>
        <xdr:cNvPr id="41" name="table">
          <a:extLst>
            <a:ext uri="{FF2B5EF4-FFF2-40B4-BE49-F238E27FC236}">
              <a16:creationId xmlns:a16="http://schemas.microsoft.com/office/drawing/2014/main" id="{075E2E37-3C49-49CF-8448-0BBBB403ECB3}"/>
            </a:ext>
          </a:extLst>
        </xdr:cNvPr>
        <xdr:cNvPicPr>
          <a:picLocks noChangeAspect="1"/>
        </xdr:cNvPicPr>
      </xdr:nvPicPr>
      <xdr:blipFill>
        <a:blip xmlns:r="http://schemas.openxmlformats.org/officeDocument/2006/relationships" r:embed="rId19"/>
        <a:stretch>
          <a:fillRect/>
        </a:stretch>
      </xdr:blipFill>
      <xdr:spPr>
        <a:xfrm>
          <a:off x="2004741" y="6480325"/>
          <a:ext cx="185646" cy="566475"/>
        </a:xfrm>
        <a:prstGeom prst="rect">
          <a:avLst/>
        </a:prstGeom>
      </xdr:spPr>
    </xdr:pic>
    <xdr:clientData/>
  </xdr:twoCellAnchor>
  <xdr:twoCellAnchor>
    <xdr:from>
      <xdr:col>1</xdr:col>
      <xdr:colOff>782919</xdr:colOff>
      <xdr:row>35</xdr:row>
      <xdr:rowOff>36634</xdr:rowOff>
    </xdr:from>
    <xdr:to>
      <xdr:col>2</xdr:col>
      <xdr:colOff>78704</xdr:colOff>
      <xdr:row>35</xdr:row>
      <xdr:rowOff>175133</xdr:rowOff>
    </xdr:to>
    <xdr:sp macro="" textlink="">
      <xdr:nvSpPr>
        <xdr:cNvPr id="42" name="TextBox 67">
          <a:extLst>
            <a:ext uri="{FF2B5EF4-FFF2-40B4-BE49-F238E27FC236}">
              <a16:creationId xmlns:a16="http://schemas.microsoft.com/office/drawing/2014/main" id="{4B37D325-1159-4516-819D-D14D514BD799}"/>
            </a:ext>
          </a:extLst>
        </xdr:cNvPr>
        <xdr:cNvSpPr txBox="1"/>
      </xdr:nvSpPr>
      <xdr:spPr>
        <a:xfrm>
          <a:off x="1621119" y="7066084"/>
          <a:ext cx="133985"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24</a:t>
          </a:r>
          <a:endParaRPr lang="en-US" sz="800" b="1"/>
        </a:p>
      </xdr:txBody>
    </xdr:sp>
    <xdr:clientData/>
  </xdr:twoCellAnchor>
  <xdr:twoCellAnchor>
    <xdr:from>
      <xdr:col>2</xdr:col>
      <xdr:colOff>147873</xdr:colOff>
      <xdr:row>35</xdr:row>
      <xdr:rowOff>36634</xdr:rowOff>
    </xdr:from>
    <xdr:to>
      <xdr:col>3</xdr:col>
      <xdr:colOff>79972</xdr:colOff>
      <xdr:row>35</xdr:row>
      <xdr:rowOff>175133</xdr:rowOff>
    </xdr:to>
    <xdr:sp macro="" textlink="">
      <xdr:nvSpPr>
        <xdr:cNvPr id="43" name="TextBox 68">
          <a:extLst>
            <a:ext uri="{FF2B5EF4-FFF2-40B4-BE49-F238E27FC236}">
              <a16:creationId xmlns:a16="http://schemas.microsoft.com/office/drawing/2014/main" id="{016D61D4-BA6B-414A-AA87-12DFA915FD4C}"/>
            </a:ext>
          </a:extLst>
        </xdr:cNvPr>
        <xdr:cNvSpPr txBox="1"/>
      </xdr:nvSpPr>
      <xdr:spPr>
        <a:xfrm>
          <a:off x="1824273" y="7066084"/>
          <a:ext cx="151174"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25</a:t>
          </a:r>
          <a:endParaRPr lang="en-US" sz="800" b="1"/>
        </a:p>
      </xdr:txBody>
    </xdr:sp>
    <xdr:clientData/>
  </xdr:twoCellAnchor>
  <xdr:twoCellAnchor>
    <xdr:from>
      <xdr:col>3</xdr:col>
      <xdr:colOff>111037</xdr:colOff>
      <xdr:row>35</xdr:row>
      <xdr:rowOff>36634</xdr:rowOff>
    </xdr:from>
    <xdr:to>
      <xdr:col>3</xdr:col>
      <xdr:colOff>285797</xdr:colOff>
      <xdr:row>35</xdr:row>
      <xdr:rowOff>175133</xdr:rowOff>
    </xdr:to>
    <xdr:sp macro="" textlink="">
      <xdr:nvSpPr>
        <xdr:cNvPr id="44" name="TextBox 69">
          <a:extLst>
            <a:ext uri="{FF2B5EF4-FFF2-40B4-BE49-F238E27FC236}">
              <a16:creationId xmlns:a16="http://schemas.microsoft.com/office/drawing/2014/main" id="{3D2B36B7-5522-456F-86D5-F2BEA07447B0}"/>
            </a:ext>
          </a:extLst>
        </xdr:cNvPr>
        <xdr:cNvSpPr txBox="1"/>
      </xdr:nvSpPr>
      <xdr:spPr>
        <a:xfrm>
          <a:off x="2006512" y="7066084"/>
          <a:ext cx="174760"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26</a:t>
          </a:r>
          <a:endParaRPr lang="en-US" sz="800" b="1"/>
        </a:p>
      </xdr:txBody>
    </xdr:sp>
    <xdr:clientData/>
  </xdr:twoCellAnchor>
  <xdr:twoCellAnchor>
    <xdr:from>
      <xdr:col>3</xdr:col>
      <xdr:colOff>312099</xdr:colOff>
      <xdr:row>35</xdr:row>
      <xdr:rowOff>36634</xdr:rowOff>
    </xdr:from>
    <xdr:to>
      <xdr:col>3</xdr:col>
      <xdr:colOff>497744</xdr:colOff>
      <xdr:row>35</xdr:row>
      <xdr:rowOff>175133</xdr:rowOff>
    </xdr:to>
    <xdr:sp macro="" textlink="">
      <xdr:nvSpPr>
        <xdr:cNvPr id="45" name="TextBox 70">
          <a:extLst>
            <a:ext uri="{FF2B5EF4-FFF2-40B4-BE49-F238E27FC236}">
              <a16:creationId xmlns:a16="http://schemas.microsoft.com/office/drawing/2014/main" id="{3526C0E9-0641-4EE6-AAC1-3DAFE4FA9479}"/>
            </a:ext>
          </a:extLst>
        </xdr:cNvPr>
        <xdr:cNvSpPr txBox="1"/>
      </xdr:nvSpPr>
      <xdr:spPr>
        <a:xfrm>
          <a:off x="2207574" y="7066084"/>
          <a:ext cx="185645" cy="138499"/>
        </a:xfrm>
        <a:prstGeom prst="rect">
          <a:avLst/>
        </a:prstGeom>
        <a:noFill/>
      </xdr:spPr>
      <xdr:txBody>
        <a:bodyPr wrap="square" lIns="0" tIns="0" rIns="0" bIns="0"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ES" sz="900" b="1"/>
            <a:t>27</a:t>
          </a:r>
          <a:endParaRPr lang="en-US" sz="800" b="1"/>
        </a:p>
      </xdr:txBody>
    </xdr:sp>
    <xdr:clientData/>
  </xdr:twoCellAnchor>
  <xdr:twoCellAnchor editAs="oneCell">
    <xdr:from>
      <xdr:col>3</xdr:col>
      <xdr:colOff>315029</xdr:colOff>
      <xdr:row>32</xdr:row>
      <xdr:rowOff>50950</xdr:rowOff>
    </xdr:from>
    <xdr:to>
      <xdr:col>3</xdr:col>
      <xdr:colOff>500675</xdr:colOff>
      <xdr:row>35</xdr:row>
      <xdr:rowOff>17350</xdr:rowOff>
    </xdr:to>
    <xdr:pic>
      <xdr:nvPicPr>
        <xdr:cNvPr id="46" name="table">
          <a:extLst>
            <a:ext uri="{FF2B5EF4-FFF2-40B4-BE49-F238E27FC236}">
              <a16:creationId xmlns:a16="http://schemas.microsoft.com/office/drawing/2014/main" id="{64B9D622-CE5E-42FF-B9C8-574B6A19BCCA}"/>
            </a:ext>
          </a:extLst>
        </xdr:cNvPr>
        <xdr:cNvPicPr>
          <a:picLocks noChangeAspect="1"/>
        </xdr:cNvPicPr>
      </xdr:nvPicPr>
      <xdr:blipFill>
        <a:blip xmlns:r="http://schemas.openxmlformats.org/officeDocument/2006/relationships" r:embed="rId20"/>
        <a:stretch>
          <a:fillRect/>
        </a:stretch>
      </xdr:blipFill>
      <xdr:spPr>
        <a:xfrm>
          <a:off x="2210504" y="6480325"/>
          <a:ext cx="185646" cy="566475"/>
        </a:xfrm>
        <a:prstGeom prst="rect">
          <a:avLst/>
        </a:prstGeom>
      </xdr:spPr>
    </xdr:pic>
    <xdr:clientData/>
  </xdr:twoCellAnchor>
  <xdr:twoCellAnchor>
    <xdr:from>
      <xdr:col>1</xdr:col>
      <xdr:colOff>0</xdr:colOff>
      <xdr:row>29</xdr:row>
      <xdr:rowOff>70263</xdr:rowOff>
    </xdr:from>
    <xdr:to>
      <xdr:col>1</xdr:col>
      <xdr:colOff>797013</xdr:colOff>
      <xdr:row>30</xdr:row>
      <xdr:rowOff>97895</xdr:rowOff>
    </xdr:to>
    <xdr:sp macro="" textlink="">
      <xdr:nvSpPr>
        <xdr:cNvPr id="47" name="TextBox 80">
          <a:extLst>
            <a:ext uri="{FF2B5EF4-FFF2-40B4-BE49-F238E27FC236}">
              <a16:creationId xmlns:a16="http://schemas.microsoft.com/office/drawing/2014/main" id="{DAFA9335-98AB-4C41-84A9-D08BD72525F2}"/>
            </a:ext>
          </a:extLst>
        </xdr:cNvPr>
        <xdr:cNvSpPr txBox="1"/>
      </xdr:nvSpPr>
      <xdr:spPr>
        <a:xfrm>
          <a:off x="838200" y="5985288"/>
          <a:ext cx="797013" cy="227657"/>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 sz="900"/>
            <a:t>Not initiated</a:t>
          </a:r>
          <a:endParaRPr lang="en-US" sz="900"/>
        </a:p>
      </xdr:txBody>
    </xdr:sp>
    <xdr:clientData/>
  </xdr:twoCellAnchor>
  <xdr:twoCellAnchor>
    <xdr:from>
      <xdr:col>1</xdr:col>
      <xdr:colOff>0</xdr:colOff>
      <xdr:row>28</xdr:row>
      <xdr:rowOff>107988</xdr:rowOff>
    </xdr:from>
    <xdr:to>
      <xdr:col>1</xdr:col>
      <xdr:colOff>593432</xdr:colOff>
      <xdr:row>29</xdr:row>
      <xdr:rowOff>135620</xdr:rowOff>
    </xdr:to>
    <xdr:sp macro="" textlink="">
      <xdr:nvSpPr>
        <xdr:cNvPr id="48" name="TextBox 81">
          <a:extLst>
            <a:ext uri="{FF2B5EF4-FFF2-40B4-BE49-F238E27FC236}">
              <a16:creationId xmlns:a16="http://schemas.microsoft.com/office/drawing/2014/main" id="{5FD3CFD6-45AD-4E86-BBE8-0EA712D6B41E}"/>
            </a:ext>
          </a:extLst>
        </xdr:cNvPr>
        <xdr:cNvSpPr txBox="1"/>
      </xdr:nvSpPr>
      <xdr:spPr>
        <a:xfrm>
          <a:off x="838200" y="5822988"/>
          <a:ext cx="593432" cy="227657"/>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 sz="900"/>
            <a:t>Initiated</a:t>
          </a:r>
          <a:endParaRPr lang="en-US" sz="900"/>
        </a:p>
      </xdr:txBody>
    </xdr:sp>
    <xdr:clientData/>
  </xdr:twoCellAnchor>
  <xdr:twoCellAnchor>
    <xdr:from>
      <xdr:col>1</xdr:col>
      <xdr:colOff>0</xdr:colOff>
      <xdr:row>27</xdr:row>
      <xdr:rowOff>150475</xdr:rowOff>
    </xdr:from>
    <xdr:to>
      <xdr:col>1</xdr:col>
      <xdr:colOff>785793</xdr:colOff>
      <xdr:row>28</xdr:row>
      <xdr:rowOff>178107</xdr:rowOff>
    </xdr:to>
    <xdr:sp macro="" textlink="">
      <xdr:nvSpPr>
        <xdr:cNvPr id="49" name="TextBox 82">
          <a:extLst>
            <a:ext uri="{FF2B5EF4-FFF2-40B4-BE49-F238E27FC236}">
              <a16:creationId xmlns:a16="http://schemas.microsoft.com/office/drawing/2014/main" id="{3841E9AB-C4DA-461D-9288-D6451158A66A}"/>
            </a:ext>
          </a:extLst>
        </xdr:cNvPr>
        <xdr:cNvSpPr txBox="1"/>
      </xdr:nvSpPr>
      <xdr:spPr>
        <a:xfrm>
          <a:off x="838200" y="5665450"/>
          <a:ext cx="785793" cy="227657"/>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 sz="900"/>
            <a:t>Approaches</a:t>
          </a:r>
          <a:endParaRPr lang="en-US" sz="900"/>
        </a:p>
      </xdr:txBody>
    </xdr:sp>
    <xdr:clientData/>
  </xdr:twoCellAnchor>
  <xdr:twoCellAnchor>
    <xdr:from>
      <xdr:col>1</xdr:col>
      <xdr:colOff>0</xdr:colOff>
      <xdr:row>27</xdr:row>
      <xdr:rowOff>0</xdr:rowOff>
    </xdr:from>
    <xdr:to>
      <xdr:col>1</xdr:col>
      <xdr:colOff>490840</xdr:colOff>
      <xdr:row>28</xdr:row>
      <xdr:rowOff>27632</xdr:rowOff>
    </xdr:to>
    <xdr:sp macro="" textlink="">
      <xdr:nvSpPr>
        <xdr:cNvPr id="50" name="TextBox 83">
          <a:extLst>
            <a:ext uri="{FF2B5EF4-FFF2-40B4-BE49-F238E27FC236}">
              <a16:creationId xmlns:a16="http://schemas.microsoft.com/office/drawing/2014/main" id="{490E4B95-3CE6-4FE0-9F27-C6F47605F49E}"/>
            </a:ext>
          </a:extLst>
        </xdr:cNvPr>
        <xdr:cNvSpPr txBox="1"/>
      </xdr:nvSpPr>
      <xdr:spPr>
        <a:xfrm>
          <a:off x="838200" y="5514975"/>
          <a:ext cx="490840" cy="227657"/>
        </a:xfrm>
        <a:prstGeom prst="rect">
          <a:avLst/>
        </a:prstGeom>
        <a:noFill/>
      </xdr:spPr>
      <xdr:txBody>
        <a:bodyPr wrap="square" rtlCol="0">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s-ES" sz="900"/>
            <a:t>Meets</a:t>
          </a:r>
          <a:endParaRPr lang="en-US" sz="9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283029</xdr:colOff>
      <xdr:row>2</xdr:row>
      <xdr:rowOff>40821</xdr:rowOff>
    </xdr:from>
    <xdr:to>
      <xdr:col>11</xdr:col>
      <xdr:colOff>2083029</xdr:colOff>
      <xdr:row>2</xdr:row>
      <xdr:rowOff>1048821</xdr:rowOff>
    </xdr:to>
    <xdr:graphicFrame macro="">
      <xdr:nvGraphicFramePr>
        <xdr:cNvPr id="2" name="Chart 1">
          <a:extLst>
            <a:ext uri="{FF2B5EF4-FFF2-40B4-BE49-F238E27FC236}">
              <a16:creationId xmlns:a16="http://schemas.microsoft.com/office/drawing/2014/main" id="{EDB6061B-E601-4573-A55D-3B60F4F159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269422</xdr:colOff>
      <xdr:row>3</xdr:row>
      <xdr:rowOff>49893</xdr:rowOff>
    </xdr:from>
    <xdr:to>
      <xdr:col>11</xdr:col>
      <xdr:colOff>2069422</xdr:colOff>
      <xdr:row>3</xdr:row>
      <xdr:rowOff>1057893</xdr:rowOff>
    </xdr:to>
    <xdr:graphicFrame macro="">
      <xdr:nvGraphicFramePr>
        <xdr:cNvPr id="3" name="Chart 2">
          <a:extLst>
            <a:ext uri="{FF2B5EF4-FFF2-40B4-BE49-F238E27FC236}">
              <a16:creationId xmlns:a16="http://schemas.microsoft.com/office/drawing/2014/main" id="{5FF40D9D-6EDE-4D21-829D-3893CE47B4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269422</xdr:colOff>
      <xdr:row>4</xdr:row>
      <xdr:rowOff>45358</xdr:rowOff>
    </xdr:from>
    <xdr:to>
      <xdr:col>11</xdr:col>
      <xdr:colOff>2069422</xdr:colOff>
      <xdr:row>4</xdr:row>
      <xdr:rowOff>1053358</xdr:rowOff>
    </xdr:to>
    <xdr:graphicFrame macro="">
      <xdr:nvGraphicFramePr>
        <xdr:cNvPr id="4" name="Chart 3">
          <a:extLst>
            <a:ext uri="{FF2B5EF4-FFF2-40B4-BE49-F238E27FC236}">
              <a16:creationId xmlns:a16="http://schemas.microsoft.com/office/drawing/2014/main" id="{1C11C24E-A87C-4677-B52C-031B90E8A6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269422</xdr:colOff>
      <xdr:row>5</xdr:row>
      <xdr:rowOff>50346</xdr:rowOff>
    </xdr:from>
    <xdr:to>
      <xdr:col>11</xdr:col>
      <xdr:colOff>2069422</xdr:colOff>
      <xdr:row>5</xdr:row>
      <xdr:rowOff>1058346</xdr:rowOff>
    </xdr:to>
    <xdr:graphicFrame macro="">
      <xdr:nvGraphicFramePr>
        <xdr:cNvPr id="5" name="Chart 4">
          <a:extLst>
            <a:ext uri="{FF2B5EF4-FFF2-40B4-BE49-F238E27FC236}">
              <a16:creationId xmlns:a16="http://schemas.microsoft.com/office/drawing/2014/main" id="{82736154-62B4-45FE-9465-476FB1DCA5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283030</xdr:colOff>
      <xdr:row>6</xdr:row>
      <xdr:rowOff>18596</xdr:rowOff>
    </xdr:from>
    <xdr:to>
      <xdr:col>11</xdr:col>
      <xdr:colOff>2083030</xdr:colOff>
      <xdr:row>6</xdr:row>
      <xdr:rowOff>1026596</xdr:rowOff>
    </xdr:to>
    <xdr:graphicFrame macro="">
      <xdr:nvGraphicFramePr>
        <xdr:cNvPr id="6" name="Chart 5">
          <a:extLst>
            <a:ext uri="{FF2B5EF4-FFF2-40B4-BE49-F238E27FC236}">
              <a16:creationId xmlns:a16="http://schemas.microsoft.com/office/drawing/2014/main" id="{192CC491-70DC-4DE4-B467-1886676C9F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283029</xdr:colOff>
      <xdr:row>7</xdr:row>
      <xdr:rowOff>95702</xdr:rowOff>
    </xdr:from>
    <xdr:to>
      <xdr:col>11</xdr:col>
      <xdr:colOff>2083029</xdr:colOff>
      <xdr:row>7</xdr:row>
      <xdr:rowOff>1103702</xdr:rowOff>
    </xdr:to>
    <xdr:graphicFrame macro="">
      <xdr:nvGraphicFramePr>
        <xdr:cNvPr id="7" name="Chart 6">
          <a:extLst>
            <a:ext uri="{FF2B5EF4-FFF2-40B4-BE49-F238E27FC236}">
              <a16:creationId xmlns:a16="http://schemas.microsoft.com/office/drawing/2014/main" id="{E2EFF53F-C8CC-42A0-805D-237B41E7D2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11</xdr:col>
      <xdr:colOff>283029</xdr:colOff>
      <xdr:row>8</xdr:row>
      <xdr:rowOff>74839</xdr:rowOff>
    </xdr:from>
    <xdr:to>
      <xdr:col>11</xdr:col>
      <xdr:colOff>2083029</xdr:colOff>
      <xdr:row>8</xdr:row>
      <xdr:rowOff>1082839</xdr:rowOff>
    </xdr:to>
    <xdr:graphicFrame macro="">
      <xdr:nvGraphicFramePr>
        <xdr:cNvPr id="8" name="Chart 7">
          <a:extLst>
            <a:ext uri="{FF2B5EF4-FFF2-40B4-BE49-F238E27FC236}">
              <a16:creationId xmlns:a16="http://schemas.microsoft.com/office/drawing/2014/main" id="{954A14E4-3B81-432C-945A-59A7F65365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11</xdr:col>
      <xdr:colOff>283028</xdr:colOff>
      <xdr:row>9</xdr:row>
      <xdr:rowOff>32203</xdr:rowOff>
    </xdr:from>
    <xdr:to>
      <xdr:col>11</xdr:col>
      <xdr:colOff>2083028</xdr:colOff>
      <xdr:row>9</xdr:row>
      <xdr:rowOff>1040203</xdr:rowOff>
    </xdr:to>
    <xdr:graphicFrame macro="">
      <xdr:nvGraphicFramePr>
        <xdr:cNvPr id="9" name="Chart 8">
          <a:extLst>
            <a:ext uri="{FF2B5EF4-FFF2-40B4-BE49-F238E27FC236}">
              <a16:creationId xmlns:a16="http://schemas.microsoft.com/office/drawing/2014/main" id="{FFB96D83-D870-4751-A199-7F13EEC918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xdr:col>
      <xdr:colOff>296636</xdr:colOff>
      <xdr:row>10</xdr:row>
      <xdr:rowOff>73933</xdr:rowOff>
    </xdr:from>
    <xdr:to>
      <xdr:col>11</xdr:col>
      <xdr:colOff>2096636</xdr:colOff>
      <xdr:row>10</xdr:row>
      <xdr:rowOff>1081933</xdr:rowOff>
    </xdr:to>
    <xdr:graphicFrame macro="">
      <xdr:nvGraphicFramePr>
        <xdr:cNvPr id="10" name="Chart 9">
          <a:extLst>
            <a:ext uri="{FF2B5EF4-FFF2-40B4-BE49-F238E27FC236}">
              <a16:creationId xmlns:a16="http://schemas.microsoft.com/office/drawing/2014/main" id="{46C464F1-37A4-4E81-95C7-2C7240D26D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11</xdr:col>
      <xdr:colOff>296637</xdr:colOff>
      <xdr:row>11</xdr:row>
      <xdr:rowOff>106587</xdr:rowOff>
    </xdr:from>
    <xdr:to>
      <xdr:col>11</xdr:col>
      <xdr:colOff>2096637</xdr:colOff>
      <xdr:row>11</xdr:row>
      <xdr:rowOff>1114587</xdr:rowOff>
    </xdr:to>
    <xdr:graphicFrame macro="">
      <xdr:nvGraphicFramePr>
        <xdr:cNvPr id="13" name="Chart 12">
          <a:extLst>
            <a:ext uri="{FF2B5EF4-FFF2-40B4-BE49-F238E27FC236}">
              <a16:creationId xmlns:a16="http://schemas.microsoft.com/office/drawing/2014/main" id="{EF914CD0-F9F3-4942-A18B-D81E50A499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8</xdr:col>
      <xdr:colOff>1081768</xdr:colOff>
      <xdr:row>3</xdr:row>
      <xdr:rowOff>421822</xdr:rowOff>
    </xdr:from>
    <xdr:to>
      <xdr:col>9</xdr:col>
      <xdr:colOff>2045607</xdr:colOff>
      <xdr:row>4</xdr:row>
      <xdr:rowOff>551997</xdr:rowOff>
    </xdr:to>
    <xdr:sp macro="" textlink="">
      <xdr:nvSpPr>
        <xdr:cNvPr id="11" name="TextBox 10">
          <a:extLst>
            <a:ext uri="{FF2B5EF4-FFF2-40B4-BE49-F238E27FC236}">
              <a16:creationId xmlns:a16="http://schemas.microsoft.com/office/drawing/2014/main" id="{B4EF6F47-1D82-40D0-94C5-1FD5DBA32E6D}"/>
            </a:ext>
            <a:ext uri="{147F2762-F138-4A5C-976F-8EAC2B608ADB}">
              <a16:predDERef xmlns:a16="http://schemas.microsoft.com/office/drawing/2014/main" pred="{1DA264FA-284F-F028-B374-8428CB967B91}"/>
            </a:ext>
          </a:extLst>
        </xdr:cNvPr>
        <xdr:cNvSpPr txBox="1"/>
      </xdr:nvSpPr>
      <xdr:spPr>
        <a:xfrm>
          <a:off x="14988268" y="2796269"/>
          <a:ext cx="2603500" cy="1273175"/>
        </a:xfrm>
        <a:prstGeom prst="rect">
          <a:avLst/>
        </a:prstGeom>
        <a:ln/>
      </xdr:spPr>
      <xdr:style>
        <a:lnRef idx="2">
          <a:schemeClr val="accent4">
            <a:shade val="15000"/>
          </a:schemeClr>
        </a:lnRef>
        <a:fillRef idx="1">
          <a:schemeClr val="accent4"/>
        </a:fillRef>
        <a:effectRef idx="0">
          <a:schemeClr val="accent4"/>
        </a:effectRef>
        <a:fontRef idx="minor">
          <a:schemeClr val="lt1"/>
        </a:fontRef>
      </xdr:style>
      <xdr:txBody>
        <a:bodyPr spcFirstLastPara="0" vertOverflow="clip" horzOverflow="clip" wrap="square" lIns="91440" tIns="45720" rIns="91440" bIns="45720" rtlCol="0" anchor="t">
          <a:noAutofit/>
        </a:bodyPr>
        <a:lstStyle/>
        <a:p>
          <a:pPr marL="0" indent="0" algn="l"/>
          <a:r>
            <a:rPr lang="en-US" sz="1400" b="0" i="0" u="none" strike="noStrike">
              <a:solidFill>
                <a:srgbClr val="FF0000"/>
              </a:solidFill>
              <a:latin typeface="Calibri" panose="020F0502020204030204" pitchFamily="34" charset="0"/>
              <a:ea typeface="Calibri" panose="020F0502020204030204" pitchFamily="34" charset="0"/>
              <a:cs typeface="Calibri" panose="020F0502020204030204" pitchFamily="34" charset="0"/>
            </a:rPr>
            <a:t>Self-assessment values are invented, just for demonstrative purpose on how the tool looks like and how the column L is automatically updated.</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280737</xdr:colOff>
      <xdr:row>2</xdr:row>
      <xdr:rowOff>30081</xdr:rowOff>
    </xdr:from>
    <xdr:to>
      <xdr:col>9</xdr:col>
      <xdr:colOff>2115553</xdr:colOff>
      <xdr:row>2</xdr:row>
      <xdr:rowOff>992607</xdr:rowOff>
    </xdr:to>
    <xdr:graphicFrame macro="">
      <xdr:nvGraphicFramePr>
        <xdr:cNvPr id="2" name="Chart 1">
          <a:extLst>
            <a:ext uri="{FF2B5EF4-FFF2-40B4-BE49-F238E27FC236}">
              <a16:creationId xmlns:a16="http://schemas.microsoft.com/office/drawing/2014/main" id="{6D48F111-FDE4-4AEB-A334-BA14AD253D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270710</xdr:colOff>
      <xdr:row>3</xdr:row>
      <xdr:rowOff>40105</xdr:rowOff>
    </xdr:from>
    <xdr:to>
      <xdr:col>9</xdr:col>
      <xdr:colOff>2105526</xdr:colOff>
      <xdr:row>3</xdr:row>
      <xdr:rowOff>1002631</xdr:rowOff>
    </xdr:to>
    <xdr:graphicFrame macro="">
      <xdr:nvGraphicFramePr>
        <xdr:cNvPr id="3" name="Chart 2">
          <a:extLst>
            <a:ext uri="{FF2B5EF4-FFF2-40B4-BE49-F238E27FC236}">
              <a16:creationId xmlns:a16="http://schemas.microsoft.com/office/drawing/2014/main" id="{19E31EA6-C307-4745-B999-1C16755892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270710</xdr:colOff>
      <xdr:row>4</xdr:row>
      <xdr:rowOff>46455</xdr:rowOff>
    </xdr:from>
    <xdr:to>
      <xdr:col>9</xdr:col>
      <xdr:colOff>2105526</xdr:colOff>
      <xdr:row>4</xdr:row>
      <xdr:rowOff>1008981</xdr:rowOff>
    </xdr:to>
    <xdr:graphicFrame macro="">
      <xdr:nvGraphicFramePr>
        <xdr:cNvPr id="4" name="Chart 3">
          <a:extLst>
            <a:ext uri="{FF2B5EF4-FFF2-40B4-BE49-F238E27FC236}">
              <a16:creationId xmlns:a16="http://schemas.microsoft.com/office/drawing/2014/main" id="{96AA0C7A-367F-403C-8362-16F198C889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270710</xdr:colOff>
      <xdr:row>5</xdr:row>
      <xdr:rowOff>52805</xdr:rowOff>
    </xdr:from>
    <xdr:to>
      <xdr:col>9</xdr:col>
      <xdr:colOff>2105526</xdr:colOff>
      <xdr:row>6</xdr:row>
      <xdr:rowOff>5681</xdr:rowOff>
    </xdr:to>
    <xdr:graphicFrame macro="">
      <xdr:nvGraphicFramePr>
        <xdr:cNvPr id="5" name="Chart 4">
          <a:extLst>
            <a:ext uri="{FF2B5EF4-FFF2-40B4-BE49-F238E27FC236}">
              <a16:creationId xmlns:a16="http://schemas.microsoft.com/office/drawing/2014/main" id="{079AFA1A-54CA-4000-9D42-F170C546FC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270710</xdr:colOff>
      <xdr:row>6</xdr:row>
      <xdr:rowOff>59155</xdr:rowOff>
    </xdr:from>
    <xdr:to>
      <xdr:col>9</xdr:col>
      <xdr:colOff>2105526</xdr:colOff>
      <xdr:row>7</xdr:row>
      <xdr:rowOff>12031</xdr:rowOff>
    </xdr:to>
    <xdr:graphicFrame macro="">
      <xdr:nvGraphicFramePr>
        <xdr:cNvPr id="6" name="Chart 5">
          <a:extLst>
            <a:ext uri="{FF2B5EF4-FFF2-40B4-BE49-F238E27FC236}">
              <a16:creationId xmlns:a16="http://schemas.microsoft.com/office/drawing/2014/main" id="{A54A24CB-4C78-4C33-9B02-A275D06A31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270710</xdr:colOff>
      <xdr:row>7</xdr:row>
      <xdr:rowOff>65505</xdr:rowOff>
    </xdr:from>
    <xdr:to>
      <xdr:col>9</xdr:col>
      <xdr:colOff>2105526</xdr:colOff>
      <xdr:row>8</xdr:row>
      <xdr:rowOff>18381</xdr:rowOff>
    </xdr:to>
    <xdr:graphicFrame macro="">
      <xdr:nvGraphicFramePr>
        <xdr:cNvPr id="7" name="Chart 6">
          <a:extLst>
            <a:ext uri="{FF2B5EF4-FFF2-40B4-BE49-F238E27FC236}">
              <a16:creationId xmlns:a16="http://schemas.microsoft.com/office/drawing/2014/main" id="{A6E95ADA-B9C0-4A34-B112-D967946FE0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270710</xdr:colOff>
      <xdr:row>8</xdr:row>
      <xdr:rowOff>71855</xdr:rowOff>
    </xdr:from>
    <xdr:to>
      <xdr:col>9</xdr:col>
      <xdr:colOff>2105526</xdr:colOff>
      <xdr:row>9</xdr:row>
      <xdr:rowOff>24731</xdr:rowOff>
    </xdr:to>
    <xdr:graphicFrame macro="">
      <xdr:nvGraphicFramePr>
        <xdr:cNvPr id="8" name="Chart 7">
          <a:extLst>
            <a:ext uri="{FF2B5EF4-FFF2-40B4-BE49-F238E27FC236}">
              <a16:creationId xmlns:a16="http://schemas.microsoft.com/office/drawing/2014/main" id="{40C9C55C-E7F9-4ACD-9E36-BF4606B23D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9</xdr:col>
      <xdr:colOff>270710</xdr:colOff>
      <xdr:row>9</xdr:row>
      <xdr:rowOff>78205</xdr:rowOff>
    </xdr:from>
    <xdr:to>
      <xdr:col>9</xdr:col>
      <xdr:colOff>2105526</xdr:colOff>
      <xdr:row>10</xdr:row>
      <xdr:rowOff>31081</xdr:rowOff>
    </xdr:to>
    <xdr:graphicFrame macro="">
      <xdr:nvGraphicFramePr>
        <xdr:cNvPr id="9" name="Chart 8">
          <a:extLst>
            <a:ext uri="{FF2B5EF4-FFF2-40B4-BE49-F238E27FC236}">
              <a16:creationId xmlns:a16="http://schemas.microsoft.com/office/drawing/2014/main" id="{B51F3CC4-9434-4772-95F7-0439CB58FA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270710</xdr:colOff>
      <xdr:row>10</xdr:row>
      <xdr:rowOff>84555</xdr:rowOff>
    </xdr:from>
    <xdr:to>
      <xdr:col>9</xdr:col>
      <xdr:colOff>2105526</xdr:colOff>
      <xdr:row>11</xdr:row>
      <xdr:rowOff>37431</xdr:rowOff>
    </xdr:to>
    <xdr:graphicFrame macro="">
      <xdr:nvGraphicFramePr>
        <xdr:cNvPr id="10" name="Chart 9">
          <a:extLst>
            <a:ext uri="{FF2B5EF4-FFF2-40B4-BE49-F238E27FC236}">
              <a16:creationId xmlns:a16="http://schemas.microsoft.com/office/drawing/2014/main" id="{B2BDB38C-7A21-4D8E-B673-D5E704419D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xdr:col>
      <xdr:colOff>270710</xdr:colOff>
      <xdr:row>11</xdr:row>
      <xdr:rowOff>90905</xdr:rowOff>
    </xdr:from>
    <xdr:to>
      <xdr:col>9</xdr:col>
      <xdr:colOff>2105526</xdr:colOff>
      <xdr:row>12</xdr:row>
      <xdr:rowOff>0</xdr:rowOff>
    </xdr:to>
    <xdr:graphicFrame macro="">
      <xdr:nvGraphicFramePr>
        <xdr:cNvPr id="11" name="Chart 10">
          <a:extLst>
            <a:ext uri="{FF2B5EF4-FFF2-40B4-BE49-F238E27FC236}">
              <a16:creationId xmlns:a16="http://schemas.microsoft.com/office/drawing/2014/main" id="{F5B79C05-3C34-41CA-B87E-6D6A97AEF8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270710</xdr:colOff>
      <xdr:row>12</xdr:row>
      <xdr:rowOff>0</xdr:rowOff>
    </xdr:from>
    <xdr:to>
      <xdr:col>9</xdr:col>
      <xdr:colOff>2105526</xdr:colOff>
      <xdr:row>12</xdr:row>
      <xdr:rowOff>69181</xdr:rowOff>
    </xdr:to>
    <xdr:graphicFrame macro="">
      <xdr:nvGraphicFramePr>
        <xdr:cNvPr id="15" name="Chart 14">
          <a:extLst>
            <a:ext uri="{FF2B5EF4-FFF2-40B4-BE49-F238E27FC236}">
              <a16:creationId xmlns:a16="http://schemas.microsoft.com/office/drawing/2014/main" id="{B0487567-2248-4065-9693-6997E4A63A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artivalre.sharepoint.com/sites/ArtivalResearch/Documentos%20compartidos/General/7_Proyectos/1_Proyectos%20en%20ejecuci&#243;n/UNICEF%20Prospects/5.%20Policy%20analysis/Products%20per%20country/1.%20Lebanon/Lebanon%20Policy%20Product_Updated%20MACP%202024-2027%20-%20country%20level.xlsx" TargetMode="External"/><Relationship Id="rId2" Type="http://schemas.microsoft.com/office/2019/04/relationships/externalLinkLongPath" Target="/sites/ArtivalResearch/Documentos%20compartidos/General/7_Proyectos/1_Proyectos%20en%20ejecuci&#243;n/UNICEF%20Prospects/5.%20Policy%20analysis/Products%20per%20country/1.%20Lebanon/Lebanon%20Policy%20Product_Updated%20MACP%202024-2027%20-%20country%20level.xlsx?65A3372F" TargetMode="External"/><Relationship Id="rId1" Type="http://schemas.openxmlformats.org/officeDocument/2006/relationships/externalLinkPath" Target="file:///\\65A3372F\Lebanon%20Policy%20Product_Updated%20MACP%202024-2027%20-%20country%20level.xlsx" TargetMode="External"/><Relationship Id="rId4" Type="http://schemas.openxmlformats.org/officeDocument/2006/relationships/externalLinkPath" Target="../../../../../../../../../../../ArtivalResearch/Documentos%20compartidos/General/7_Proyectos/1_Proyectos%20en%20ejecuci&#243;n/UNICEF%20Prospects/5.%20Policy%20analysis/Products%20per%20country/1.%20Lebanon/Lebanon%20Policy%20Product_Updated%20MACP%202024-2027%20-%20country%20leve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Tab 1 Budget summary"/>
      <sheetName val="Tab 2 Programme Portfolio"/>
      <sheetName val="Tab 3 Policy Matrix"/>
      <sheetName val="Tab3b UNICEF Policy Progress"/>
      <sheetName val="Graphs"/>
      <sheetName val="Tab 4 Risk Assessment"/>
      <sheetName val="Symbols"/>
      <sheetName val="Lists"/>
      <sheetName val="Tab 5 Multi-annual targets "/>
    </sheetNames>
    <sheetDataSet>
      <sheetData sheetId="0" refreshError="1"/>
      <sheetData sheetId="1" refreshError="1"/>
      <sheetData sheetId="2" refreshError="1"/>
      <sheetData sheetId="3" refreshError="1"/>
      <sheetData sheetId="4">
        <row r="2">
          <cell r="F2">
            <v>2024</v>
          </cell>
          <cell r="G2">
            <v>2025</v>
          </cell>
          <cell r="H2">
            <v>2026</v>
          </cell>
          <cell r="I2">
            <v>2027</v>
          </cell>
        </row>
      </sheetData>
      <sheetData sheetId="5" refreshError="1"/>
      <sheetData sheetId="6" refreshError="1"/>
      <sheetData sheetId="7" refreshError="1"/>
      <sheetData sheetId="8" refreshError="1"/>
    </sheetDataSet>
  </externalBook>
</externalLink>
</file>

<file path=xl/persons/person.xml><?xml version="1.0" encoding="utf-8"?>
<personList xmlns="http://schemas.microsoft.com/office/spreadsheetml/2018/threadedcomments" xmlns:x="http://schemas.openxmlformats.org/spreadsheetml/2006/main">
  <person displayName="Iolanda Genovese" id="{2338BDCE-58F4-49B6-8F78-78AB4D940ED6}" userId="igenovese@unicef.org" providerId="PeoplePicker"/>
  <person displayName="Ruben Vellenga" id="{5A7795C6-5412-4ED1-AC5C-0D9E7E7FC473}" userId="S::rvellenga@unicef.org::74b85204-6592-4d1b-be16-bace04302e5c" providerId="AD"/>
  <person displayName="Ahmed Khalf Allah, Ahmed Atia Allah" id="{ABB7EC8D-826F-474A-87CA-3DF6008E9765}" userId="S::ahmedkhalfallah@ilo.org::df0cb052-9ee8-4041-915e-997ac79367d4"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I7" dT="2024-02-20T11:27:22.01" personId="{ABB7EC8D-826F-474A-87CA-3DF6008E9765}" id="{926D9D96-738F-4527-A153-61FBB8782A6D}">
    <text>Can we add zero if one agency is not adding any financial resources?
Also, ILO should add resources here. Its mentioned in the narrative.</text>
  </threadedComment>
  <threadedComment ref="G13" dT="2024-02-20T11:38:15.16" personId="{ABB7EC8D-826F-474A-87CA-3DF6008E9765}" id="{41C15344-9A67-40C4-995B-BCBA9E8E4EBD}">
    <text>Is it UNICEF or UNHCR? Also budget not allocated</text>
  </threadedComment>
</ThreadedComments>
</file>

<file path=xl/threadedComments/threadedComment2.xml><?xml version="1.0" encoding="utf-8"?>
<ThreadedComments xmlns="http://schemas.microsoft.com/office/spreadsheetml/2018/threadedcomments" xmlns:x="http://schemas.openxmlformats.org/spreadsheetml/2006/main">
  <threadedComment ref="B26" dT="2024-03-26T11:59:12.32" personId="{5A7795C6-5412-4ED1-AC5C-0D9E7E7FC473}" id="{48152192-AFD1-479D-AD82-FDC14F4B2251}">
    <text>@Iolanda Genovese - can you check if from Fraud to below is OK with JP partners and they also have similar risk mitigation measures in place?</text>
    <mentions>
      <mention mentionpersonId="{2338BDCE-58F4-49B6-8F78-78AB4D940ED6}" mentionId="{27B736DB-B69D-4B3B-99D8-67329F0713E2}" startIndex="0" length="17"/>
    </mentions>
  </threadedComment>
</ThreadedComments>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1" width="700"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3F765AAC-2FFA-4680-8CC5-2C6BFC0E4159}">
  <we:reference id="WA200009404" version="1.0.0.8" store="Omex" storeType="OMEX"/>
  <we:alternateReferences>
    <we:reference id="WA200009404" version="1.0.0.8" store="WA200009404" storeType="OMEX"/>
  </we:alternateReferences>
  <we:properties>
    <we:property name="Office.AutoShowTaskpaneWithDocument" value="true"/>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 Id="rId5" Type="http://schemas.microsoft.com/office/2019/04/relationships/documenttask" Target="../documenttasks/documenttask1.xml"/><Relationship Id="rId4" Type="http://schemas.microsoft.com/office/2017/10/relationships/threadedComment" Target="../threadedComments/threadedComment2.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DDD35-18A2-4DDA-895C-F93642B68B59}">
  <dimension ref="C2:T33"/>
  <sheetViews>
    <sheetView zoomScaleNormal="100" workbookViewId="0">
      <selection activeCell="U43" sqref="U43"/>
    </sheetView>
  </sheetViews>
  <sheetFormatPr defaultColWidth="11" defaultRowHeight="15.75"/>
  <cols>
    <col min="1" max="2" width="11" style="200"/>
    <col min="3" max="3" width="2.875" style="200" customWidth="1"/>
    <col min="4" max="4" width="11" style="200"/>
    <col min="5" max="9" width="2.625" style="200" customWidth="1"/>
    <col min="10" max="10" width="11" style="200"/>
    <col min="11" max="14" width="2.5" style="200" customWidth="1"/>
    <col min="15" max="16" width="11" style="200"/>
    <col min="17" max="20" width="13.125" style="200" customWidth="1"/>
    <col min="21" max="16384" width="11" style="200"/>
  </cols>
  <sheetData>
    <row r="2" spans="3:20" ht="16.149999999999999" thickBot="1"/>
    <row r="3" spans="3:20" ht="16.149999999999999" thickBot="1">
      <c r="C3" s="201"/>
      <c r="E3" s="201"/>
      <c r="F3" s="201"/>
      <c r="G3" s="201"/>
      <c r="H3" s="201"/>
      <c r="I3" s="202"/>
      <c r="J3" s="202"/>
      <c r="K3" s="203"/>
      <c r="L3" s="203"/>
      <c r="M3" s="203"/>
      <c r="N3" s="203"/>
      <c r="O3" s="202"/>
    </row>
    <row r="4" spans="3:20" ht="16.149999999999999" thickBot="1">
      <c r="C4" s="204"/>
      <c r="E4" s="205" t="s">
        <v>0</v>
      </c>
      <c r="F4" s="205"/>
      <c r="G4" s="205"/>
      <c r="H4" s="205"/>
      <c r="I4" s="205"/>
      <c r="J4" s="206"/>
      <c r="K4" s="206" t="s">
        <v>1</v>
      </c>
      <c r="L4" s="205"/>
      <c r="M4" s="205"/>
      <c r="N4" s="205"/>
      <c r="O4" s="206"/>
    </row>
    <row r="5" spans="3:20" ht="16.149999999999999" thickBot="1">
      <c r="C5" s="201"/>
      <c r="E5" s="206"/>
      <c r="F5" s="206"/>
      <c r="G5" s="206"/>
      <c r="H5" s="206"/>
      <c r="I5" s="206"/>
      <c r="J5" s="206"/>
      <c r="K5" s="206"/>
      <c r="L5" s="206"/>
      <c r="M5" s="206"/>
      <c r="N5" s="206"/>
      <c r="O5" s="206"/>
    </row>
    <row r="6" spans="3:20" ht="16.149999999999999" thickBot="1">
      <c r="C6" s="207"/>
      <c r="E6" s="208"/>
      <c r="F6" s="208"/>
      <c r="G6" s="208"/>
      <c r="H6" s="208"/>
      <c r="I6" s="206"/>
      <c r="J6" s="206"/>
      <c r="K6" s="209"/>
      <c r="L6" s="209"/>
      <c r="M6" s="209"/>
      <c r="N6" s="209"/>
      <c r="O6" s="206"/>
    </row>
    <row r="7" spans="3:20" ht="16.149999999999999" thickBot="1">
      <c r="E7" s="205" t="s">
        <v>2</v>
      </c>
      <c r="F7" s="205"/>
      <c r="G7" s="205"/>
      <c r="H7" s="205"/>
      <c r="I7" s="205"/>
      <c r="J7" s="206"/>
      <c r="K7" s="206" t="s">
        <v>3</v>
      </c>
      <c r="L7" s="205"/>
      <c r="M7" s="205"/>
      <c r="N7" s="205"/>
      <c r="O7" s="206"/>
    </row>
    <row r="8" spans="3:20" ht="16.149999999999999" thickBot="1">
      <c r="C8" s="201"/>
      <c r="E8" s="206"/>
      <c r="F8" s="206"/>
      <c r="G8" s="206"/>
      <c r="H8" s="206"/>
      <c r="I8" s="206"/>
      <c r="J8" s="206"/>
      <c r="K8" s="206"/>
      <c r="L8" s="206"/>
      <c r="M8" s="206"/>
      <c r="N8" s="206"/>
      <c r="O8" s="206"/>
    </row>
    <row r="9" spans="3:20" ht="16.149999999999999" thickBot="1">
      <c r="C9" s="204"/>
      <c r="E9" s="208"/>
      <c r="F9" s="208"/>
      <c r="G9" s="208"/>
      <c r="H9" s="208"/>
      <c r="I9" s="206"/>
      <c r="J9" s="206"/>
      <c r="K9" s="209"/>
      <c r="L9" s="209"/>
      <c r="M9" s="209"/>
      <c r="N9" s="209"/>
      <c r="O9" s="206"/>
    </row>
    <row r="10" spans="3:20" ht="16.149999999999999" thickBot="1">
      <c r="C10" s="201"/>
      <c r="E10" s="205" t="s">
        <v>4</v>
      </c>
      <c r="F10" s="205"/>
      <c r="G10" s="205"/>
      <c r="H10" s="205"/>
      <c r="I10" s="206"/>
      <c r="J10" s="206"/>
      <c r="K10" s="205" t="s">
        <v>5</v>
      </c>
      <c r="L10" s="205"/>
      <c r="M10" s="205"/>
      <c r="N10" s="205"/>
      <c r="O10" s="206"/>
    </row>
    <row r="11" spans="3:20" ht="16.149999999999999" thickBot="1">
      <c r="C11" s="210"/>
      <c r="E11" s="206"/>
      <c r="F11" s="206"/>
      <c r="G11" s="206"/>
      <c r="H11" s="206"/>
      <c r="I11" s="206"/>
      <c r="J11" s="206"/>
      <c r="K11" s="206"/>
      <c r="L11" s="206"/>
      <c r="M11" s="206"/>
      <c r="N11" s="206"/>
      <c r="O11" s="206"/>
    </row>
    <row r="12" spans="3:20" ht="16.149999999999999" thickBot="1">
      <c r="E12" s="208"/>
      <c r="F12" s="208"/>
      <c r="G12" s="208"/>
      <c r="H12" s="208"/>
      <c r="I12" s="206"/>
      <c r="J12" s="206"/>
      <c r="K12" s="209"/>
      <c r="L12" s="209"/>
      <c r="M12" s="209"/>
      <c r="N12" s="209"/>
      <c r="O12" s="206"/>
    </row>
    <row r="13" spans="3:20" ht="16.149999999999999" thickBot="1">
      <c r="C13" s="201"/>
      <c r="E13" s="205" t="s">
        <v>6</v>
      </c>
      <c r="F13" s="205"/>
      <c r="G13" s="205"/>
      <c r="H13" s="205"/>
      <c r="I13" s="206"/>
      <c r="J13" s="206"/>
      <c r="K13" s="205" t="s">
        <v>7</v>
      </c>
      <c r="L13" s="205"/>
      <c r="M13" s="205"/>
      <c r="N13" s="205"/>
      <c r="O13" s="206"/>
    </row>
    <row r="14" spans="3:20" ht="16.149999999999999" thickBot="1">
      <c r="C14" s="204"/>
    </row>
    <row r="15" spans="3:20" ht="16.149999999999999" thickBot="1">
      <c r="C15" s="203"/>
    </row>
    <row r="16" spans="3:20" ht="16.149999999999999" thickBot="1">
      <c r="C16" s="210"/>
      <c r="Q16" s="211">
        <v>0.25</v>
      </c>
      <c r="R16" s="211">
        <v>0.5</v>
      </c>
      <c r="S16" s="211">
        <v>0.75</v>
      </c>
      <c r="T16" s="211">
        <v>1</v>
      </c>
    </row>
    <row r="17" spans="3:20" ht="16.149999999999999" thickBot="1">
      <c r="Q17" s="211">
        <v>0.75</v>
      </c>
      <c r="R17" s="211">
        <v>0.5</v>
      </c>
      <c r="S17" s="211">
        <v>0.25</v>
      </c>
      <c r="T17" s="211">
        <v>0</v>
      </c>
    </row>
    <row r="18" spans="3:20" ht="16.149999999999999" thickBot="1">
      <c r="C18" s="201"/>
      <c r="Q18" s="212">
        <v>2024</v>
      </c>
      <c r="R18" s="213"/>
      <c r="S18" s="213"/>
      <c r="T18" s="213"/>
    </row>
    <row r="19" spans="3:20" ht="16.149999999999999" thickBot="1">
      <c r="C19" s="214"/>
      <c r="Q19" s="215"/>
      <c r="R19" s="213"/>
      <c r="S19" s="213"/>
      <c r="T19" s="213"/>
    </row>
    <row r="20" spans="3:20" ht="16.149999999999999" thickBot="1">
      <c r="C20" s="203"/>
      <c r="Q20" s="213"/>
      <c r="R20" s="213"/>
      <c r="S20" s="213"/>
      <c r="T20" s="213"/>
    </row>
    <row r="21" spans="3:20" ht="16.149999999999999" thickBot="1">
      <c r="C21" s="210"/>
      <c r="Q21" s="213"/>
      <c r="R21" s="213"/>
      <c r="S21" s="213"/>
      <c r="T21" s="213"/>
    </row>
    <row r="22" spans="3:20" ht="16.149999999999999" thickBot="1">
      <c r="Q22" s="213"/>
      <c r="R22" s="213"/>
      <c r="S22" s="213"/>
      <c r="T22" s="213"/>
    </row>
    <row r="23" spans="3:20" ht="6.95" customHeight="1" thickBot="1">
      <c r="C23" s="203"/>
      <c r="Q23" s="213"/>
      <c r="R23" s="213"/>
      <c r="S23" s="213"/>
      <c r="T23" s="213"/>
    </row>
    <row r="24" spans="3:20" ht="16.149999999999999" thickBot="1">
      <c r="C24" s="214"/>
      <c r="Q24" s="213" t="s">
        <v>8</v>
      </c>
      <c r="R24" s="213" t="s">
        <v>9</v>
      </c>
      <c r="S24" s="213" t="s">
        <v>10</v>
      </c>
      <c r="T24" s="213" t="s">
        <v>11</v>
      </c>
    </row>
    <row r="25" spans="3:20" ht="16.149999999999999" thickBot="1">
      <c r="C25" s="203"/>
      <c r="Q25" s="202"/>
      <c r="R25" s="202"/>
      <c r="S25" s="202"/>
      <c r="T25" s="202"/>
    </row>
    <row r="26" spans="3:20" ht="16.149999999999999" thickBot="1">
      <c r="C26" s="210"/>
      <c r="Q26" s="202"/>
      <c r="R26" s="202"/>
      <c r="S26" s="202"/>
      <c r="T26" s="202"/>
    </row>
    <row r="27" spans="3:20">
      <c r="Q27" s="212">
        <v>2025</v>
      </c>
      <c r="R27" s="213"/>
      <c r="S27" s="213"/>
      <c r="T27" s="213"/>
    </row>
    <row r="28" spans="3:20">
      <c r="Q28" s="215"/>
      <c r="R28" s="213"/>
      <c r="S28" s="213"/>
      <c r="T28" s="213"/>
    </row>
    <row r="29" spans="3:20">
      <c r="Q29" s="213"/>
      <c r="R29" s="213"/>
      <c r="S29" s="213"/>
      <c r="T29" s="213"/>
    </row>
    <row r="30" spans="3:20">
      <c r="Q30" s="213"/>
      <c r="R30" s="213"/>
      <c r="S30" s="213"/>
      <c r="T30" s="213"/>
    </row>
    <row r="31" spans="3:20">
      <c r="Q31" s="213"/>
      <c r="R31" s="213"/>
      <c r="S31" s="213"/>
      <c r="T31" s="213"/>
    </row>
    <row r="32" spans="3:20" ht="9" customHeight="1">
      <c r="Q32" s="213"/>
      <c r="R32" s="213"/>
      <c r="S32" s="213"/>
      <c r="T32" s="213"/>
    </row>
    <row r="33" spans="17:20">
      <c r="Q33" s="213" t="s">
        <v>8</v>
      </c>
      <c r="R33" s="213" t="s">
        <v>9</v>
      </c>
      <c r="S33" s="213" t="s">
        <v>10</v>
      </c>
      <c r="T33" s="213" t="s">
        <v>11</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80B02-D0F7-436D-A1FE-C8625C9AD175}">
  <dimension ref="B3:F41"/>
  <sheetViews>
    <sheetView zoomScale="80" zoomScaleNormal="80" workbookViewId="0">
      <selection activeCell="C15" sqref="C15"/>
    </sheetView>
  </sheetViews>
  <sheetFormatPr defaultRowHeight="15.75"/>
  <cols>
    <col min="2" max="2" width="23.125" customWidth="1"/>
    <col min="3" max="3" width="32.875" customWidth="1"/>
    <col min="5" max="5" width="27.375" customWidth="1"/>
    <col min="6" max="6" width="25.375" customWidth="1"/>
    <col min="7" max="7" width="8.5" customWidth="1"/>
    <col min="8" max="8" width="8.75" customWidth="1"/>
    <col min="9" max="9" width="7.625" customWidth="1"/>
  </cols>
  <sheetData>
    <row r="3" spans="2:6">
      <c r="B3" s="2" t="s">
        <v>12</v>
      </c>
      <c r="C3" s="1"/>
      <c r="E3" s="2" t="s">
        <v>13</v>
      </c>
      <c r="F3" s="1"/>
    </row>
    <row r="4" spans="2:6">
      <c r="B4" s="4" t="s">
        <v>14</v>
      </c>
      <c r="C4" s="4" t="s">
        <v>15</v>
      </c>
      <c r="E4" s="4" t="s">
        <v>14</v>
      </c>
      <c r="F4" s="4" t="s">
        <v>15</v>
      </c>
    </row>
    <row r="5" spans="2:6">
      <c r="B5" s="3" t="s">
        <v>16</v>
      </c>
      <c r="C5" s="5">
        <v>8308271</v>
      </c>
      <c r="E5" s="3" t="s">
        <v>16</v>
      </c>
      <c r="F5" s="5">
        <f>SUM(F15+F25)</f>
        <v>0</v>
      </c>
    </row>
    <row r="6" spans="2:6">
      <c r="B6" s="3" t="s">
        <v>17</v>
      </c>
      <c r="C6" s="5">
        <f>SUM(C16,C17,C27,C36)</f>
        <v>15312998.999999998</v>
      </c>
      <c r="E6" s="3" t="s">
        <v>17</v>
      </c>
      <c r="F6" s="5">
        <f>SUM(F16+F26+F35)</f>
        <v>0</v>
      </c>
    </row>
    <row r="7" spans="2:6">
      <c r="B7" s="3" t="s">
        <v>18</v>
      </c>
      <c r="C7" s="5">
        <f>SUM(C18+C28+C37)</f>
        <v>9837397.6900000013</v>
      </c>
      <c r="E7" s="3" t="s">
        <v>18</v>
      </c>
      <c r="F7" s="5">
        <f>SUM(F17+F27+F36)</f>
        <v>0</v>
      </c>
    </row>
    <row r="8" spans="2:6">
      <c r="B8" s="3" t="s">
        <v>19</v>
      </c>
      <c r="C8" s="5">
        <f>SUM(C19+C29)</f>
        <v>0</v>
      </c>
      <c r="E8" s="3" t="s">
        <v>19</v>
      </c>
      <c r="F8" s="5">
        <f>SUM(F18+F28)</f>
        <v>0</v>
      </c>
    </row>
    <row r="9" spans="2:6">
      <c r="B9" s="3" t="s">
        <v>20</v>
      </c>
      <c r="C9" s="5">
        <v>0</v>
      </c>
      <c r="E9" s="3" t="s">
        <v>20</v>
      </c>
      <c r="F9" s="5">
        <v>0</v>
      </c>
    </row>
    <row r="10" spans="2:6">
      <c r="B10" s="3" t="s">
        <v>21</v>
      </c>
      <c r="C10" s="5">
        <f>SUM(C5:C9)</f>
        <v>33458667.690000001</v>
      </c>
      <c r="E10" s="3" t="s">
        <v>21</v>
      </c>
      <c r="F10" s="5">
        <f>SUM(F5:F9)</f>
        <v>0</v>
      </c>
    </row>
    <row r="13" spans="2:6">
      <c r="B13" s="2" t="s">
        <v>22</v>
      </c>
      <c r="C13" s="1"/>
      <c r="E13" s="2" t="s">
        <v>23</v>
      </c>
      <c r="F13" s="1"/>
    </row>
    <row r="14" spans="2:6">
      <c r="B14" s="4" t="s">
        <v>14</v>
      </c>
      <c r="C14" s="4" t="s">
        <v>15</v>
      </c>
      <c r="E14" s="4" t="s">
        <v>14</v>
      </c>
      <c r="F14" s="4" t="s">
        <v>15</v>
      </c>
    </row>
    <row r="15" spans="2:6">
      <c r="B15" s="3" t="s">
        <v>16</v>
      </c>
      <c r="C15" s="5">
        <v>7801193.4270000001</v>
      </c>
      <c r="E15" s="3" t="s">
        <v>16</v>
      </c>
      <c r="F15" s="5">
        <f>'Tab 2 Programme Portfolio'!E74</f>
        <v>0</v>
      </c>
    </row>
    <row r="16" spans="2:6">
      <c r="B16" s="3" t="s">
        <v>24</v>
      </c>
      <c r="C16" s="5">
        <v>12353720.719999999</v>
      </c>
      <c r="E16" s="3" t="s">
        <v>17</v>
      </c>
      <c r="F16" s="5">
        <f>'Tab 2 Programme Portfolio'!E75</f>
        <v>0</v>
      </c>
    </row>
    <row r="17" spans="2:6" ht="25.5" customHeight="1">
      <c r="B17" s="3" t="s">
        <v>25</v>
      </c>
      <c r="C17" s="5">
        <v>1684598.28</v>
      </c>
      <c r="E17" s="3" t="s">
        <v>18</v>
      </c>
      <c r="F17" s="5">
        <f>'Tab 2 Programme Portfolio'!E77</f>
        <v>0</v>
      </c>
    </row>
    <row r="18" spans="2:6">
      <c r="B18" s="3" t="s">
        <v>18</v>
      </c>
      <c r="C18" s="5">
        <v>8619467</v>
      </c>
      <c r="E18" s="3" t="s">
        <v>19</v>
      </c>
      <c r="F18" s="5">
        <f>'Tab 2 Programme Portfolio'!E78</f>
        <v>0</v>
      </c>
    </row>
    <row r="19" spans="2:6">
      <c r="B19" s="3" t="s">
        <v>19</v>
      </c>
      <c r="C19" s="5">
        <f>'Tab 2 Programme Portfolio'!B78</f>
        <v>0</v>
      </c>
      <c r="E19" s="3" t="s">
        <v>20</v>
      </c>
      <c r="F19" s="5">
        <f>'Tab 2 Programme Portfolio'!E79</f>
        <v>0</v>
      </c>
    </row>
    <row r="20" spans="2:6">
      <c r="B20" s="3" t="s">
        <v>20</v>
      </c>
      <c r="C20" s="5">
        <f>'Tab 2 Programme Portfolio'!B79</f>
        <v>0</v>
      </c>
      <c r="E20" s="3" t="s">
        <v>21</v>
      </c>
      <c r="F20" s="5">
        <f>SUM(F15:F19)</f>
        <v>0</v>
      </c>
    </row>
    <row r="21" spans="2:6">
      <c r="B21" s="3" t="s">
        <v>21</v>
      </c>
      <c r="C21" s="5">
        <v>0</v>
      </c>
    </row>
    <row r="23" spans="2:6">
      <c r="E23" s="2" t="s">
        <v>26</v>
      </c>
      <c r="F23" s="1"/>
    </row>
    <row r="24" spans="2:6">
      <c r="B24" s="2" t="s">
        <v>27</v>
      </c>
      <c r="C24" s="1"/>
      <c r="E24" s="4" t="s">
        <v>14</v>
      </c>
      <c r="F24" s="4" t="s">
        <v>15</v>
      </c>
    </row>
    <row r="25" spans="2:6">
      <c r="B25" s="4" t="s">
        <v>14</v>
      </c>
      <c r="C25" s="4" t="s">
        <v>15</v>
      </c>
      <c r="E25" s="3" t="s">
        <v>16</v>
      </c>
      <c r="F25" s="5">
        <v>0</v>
      </c>
    </row>
    <row r="26" spans="2:6">
      <c r="B26" s="3" t="s">
        <v>16</v>
      </c>
      <c r="C26" s="5">
        <v>507077.57280000002</v>
      </c>
      <c r="E26" s="3" t="s">
        <v>17</v>
      </c>
      <c r="F26" s="5">
        <v>0</v>
      </c>
    </row>
    <row r="27" spans="2:6">
      <c r="B27" s="3" t="s">
        <v>17</v>
      </c>
      <c r="C27" s="5">
        <v>1123066</v>
      </c>
      <c r="E27" s="3" t="s">
        <v>18</v>
      </c>
      <c r="F27" s="5">
        <v>0</v>
      </c>
    </row>
    <row r="28" spans="2:6">
      <c r="B28" s="3" t="s">
        <v>18</v>
      </c>
      <c r="C28" s="5">
        <f>0.13*C18</f>
        <v>1120530.71</v>
      </c>
      <c r="E28" s="3" t="s">
        <v>19</v>
      </c>
      <c r="F28" s="5">
        <v>0</v>
      </c>
    </row>
    <row r="29" spans="2:6">
      <c r="B29" s="3" t="s">
        <v>19</v>
      </c>
      <c r="C29" s="5">
        <v>0</v>
      </c>
      <c r="E29" s="3" t="s">
        <v>20</v>
      </c>
      <c r="F29" s="5">
        <v>0</v>
      </c>
    </row>
    <row r="30" spans="2:6">
      <c r="B30" s="3" t="s">
        <v>20</v>
      </c>
      <c r="C30" s="5">
        <v>0</v>
      </c>
      <c r="E30" s="3" t="s">
        <v>21</v>
      </c>
      <c r="F30" s="5">
        <f>SUM(F25:F29)</f>
        <v>0</v>
      </c>
    </row>
    <row r="31" spans="2:6">
      <c r="B31" s="3" t="s">
        <v>21</v>
      </c>
      <c r="C31" s="5">
        <v>0</v>
      </c>
    </row>
    <row r="33" spans="2:6">
      <c r="E33" s="2" t="s">
        <v>28</v>
      </c>
      <c r="F33" s="1"/>
    </row>
    <row r="34" spans="2:6">
      <c r="B34" s="2" t="s">
        <v>29</v>
      </c>
      <c r="C34" s="1"/>
      <c r="E34" s="4" t="s">
        <v>14</v>
      </c>
      <c r="F34" s="4" t="s">
        <v>15</v>
      </c>
    </row>
    <row r="35" spans="2:6">
      <c r="B35" s="4" t="s">
        <v>14</v>
      </c>
      <c r="C35" s="4" t="s">
        <v>15</v>
      </c>
      <c r="E35" s="3" t="s">
        <v>17</v>
      </c>
      <c r="F35" s="5">
        <v>0</v>
      </c>
    </row>
    <row r="36" spans="2:6">
      <c r="B36" s="3" t="s">
        <v>17</v>
      </c>
      <c r="C36" s="5">
        <v>151614</v>
      </c>
      <c r="E36" s="3" t="s">
        <v>18</v>
      </c>
      <c r="F36" s="5">
        <v>0</v>
      </c>
    </row>
    <row r="37" spans="2:6">
      <c r="B37" s="3" t="s">
        <v>18</v>
      </c>
      <c r="C37" s="5">
        <v>97399.98</v>
      </c>
      <c r="E37" s="3" t="s">
        <v>21</v>
      </c>
      <c r="F37" s="5">
        <f>SUM(F35:F36)</f>
        <v>0</v>
      </c>
    </row>
    <row r="38" spans="2:6">
      <c r="B38" s="3" t="s">
        <v>21</v>
      </c>
      <c r="C38" s="5">
        <v>0</v>
      </c>
    </row>
    <row r="41" spans="2:6" ht="117" customHeight="1">
      <c r="B41" s="291" t="s">
        <v>30</v>
      </c>
      <c r="C41" s="291"/>
      <c r="D41" s="291"/>
      <c r="E41" s="291"/>
      <c r="F41" s="291"/>
    </row>
  </sheetData>
  <mergeCells count="1">
    <mergeCell ref="B41:F4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3FF7B-E4AA-4A59-B115-DFA86D0CEFA7}">
  <dimension ref="A1:V80"/>
  <sheetViews>
    <sheetView zoomScale="20" zoomScaleNormal="20" workbookViewId="0">
      <pane ySplit="1" topLeftCell="A2" activePane="bottomLeft" state="frozen"/>
      <selection pane="bottomLeft" activeCell="B3" sqref="B3"/>
    </sheetView>
  </sheetViews>
  <sheetFormatPr defaultRowHeight="15.75"/>
  <cols>
    <col min="1" max="1" width="18.75" customWidth="1"/>
    <col min="2" max="2" width="43.625" customWidth="1"/>
    <col min="3" max="3" width="23" customWidth="1"/>
    <col min="4" max="4" width="15.25" customWidth="1"/>
    <col min="5" max="5" width="97.75" customWidth="1"/>
    <col min="6" max="6" width="32.375" customWidth="1"/>
    <col min="7" max="7" width="34.75" customWidth="1"/>
    <col min="8" max="8" width="29.25" style="129" customWidth="1"/>
    <col min="9" max="9" width="28.625" style="135" customWidth="1"/>
    <col min="10" max="10" width="25.75" customWidth="1"/>
    <col min="11" max="11" width="23.875" customWidth="1"/>
    <col min="12" max="12" width="19.25" customWidth="1"/>
    <col min="13" max="13" width="26.625" customWidth="1"/>
    <col min="14" max="14" width="18.75" customWidth="1"/>
    <col min="15" max="15" width="25.125" customWidth="1"/>
    <col min="16" max="16" width="21.625" customWidth="1"/>
    <col min="17" max="17" width="26" customWidth="1"/>
    <col min="18" max="18" width="27.625" customWidth="1"/>
    <col min="19" max="19" width="26.125" customWidth="1"/>
    <col min="20" max="20" width="25.75" customWidth="1"/>
    <col min="21" max="21" width="20.5" customWidth="1"/>
  </cols>
  <sheetData>
    <row r="1" spans="1:20" ht="68.45" customHeight="1">
      <c r="A1" s="77" t="s">
        <v>31</v>
      </c>
      <c r="B1" s="77" t="s">
        <v>32</v>
      </c>
      <c r="C1" s="77" t="s">
        <v>33</v>
      </c>
      <c r="D1" s="77" t="s">
        <v>34</v>
      </c>
      <c r="E1" s="77" t="s">
        <v>35</v>
      </c>
      <c r="F1" s="77" t="s">
        <v>36</v>
      </c>
      <c r="G1" s="77" t="s">
        <v>37</v>
      </c>
      <c r="H1" s="122" t="s">
        <v>38</v>
      </c>
      <c r="I1" s="137" t="s">
        <v>39</v>
      </c>
      <c r="J1" s="78" t="s">
        <v>40</v>
      </c>
      <c r="K1" s="78" t="s">
        <v>41</v>
      </c>
      <c r="L1" s="78" t="s">
        <v>42</v>
      </c>
      <c r="M1" s="78" t="s">
        <v>43</v>
      </c>
      <c r="N1" s="77" t="s">
        <v>44</v>
      </c>
      <c r="O1" s="77" t="s">
        <v>45</v>
      </c>
      <c r="P1" s="77" t="s">
        <v>46</v>
      </c>
      <c r="Q1" s="77" t="s">
        <v>47</v>
      </c>
      <c r="R1" s="77" t="s">
        <v>48</v>
      </c>
      <c r="S1" s="77" t="s">
        <v>49</v>
      </c>
      <c r="T1" s="77" t="s">
        <v>50</v>
      </c>
    </row>
    <row r="2" spans="1:20" ht="24" customHeight="1">
      <c r="A2" s="7" t="s">
        <v>51</v>
      </c>
      <c r="B2" s="6"/>
      <c r="C2" s="6"/>
      <c r="D2" s="6"/>
      <c r="E2" s="6"/>
      <c r="F2" s="6"/>
      <c r="G2" s="6"/>
      <c r="H2" s="123">
        <f>SUM(H3:H14)</f>
        <v>5390972.8200000003</v>
      </c>
      <c r="I2" s="138">
        <f t="shared" ref="I2:L2" si="0">SUM(I3:I14)</f>
        <v>1760900</v>
      </c>
      <c r="J2" s="106">
        <f t="shared" si="0"/>
        <v>1924467</v>
      </c>
      <c r="K2" s="106">
        <f t="shared" si="0"/>
        <v>0</v>
      </c>
      <c r="L2" s="106">
        <f t="shared" si="0"/>
        <v>0</v>
      </c>
      <c r="M2" s="106">
        <f>SUM(H2:L2)</f>
        <v>9076339.8200000003</v>
      </c>
      <c r="N2" s="6"/>
      <c r="O2" s="6"/>
      <c r="P2" s="6"/>
      <c r="Q2" s="6"/>
      <c r="R2" s="6"/>
      <c r="S2" s="6"/>
      <c r="T2" s="6"/>
    </row>
    <row r="3" spans="1:20" s="96" customFormat="1" ht="267" customHeight="1" thickBot="1">
      <c r="A3" s="144">
        <v>1.1000000000000001</v>
      </c>
      <c r="B3" s="94" t="s">
        <v>52</v>
      </c>
      <c r="C3" s="94" t="s">
        <v>53</v>
      </c>
      <c r="D3" s="94" t="s">
        <v>54</v>
      </c>
      <c r="E3" s="94" t="s">
        <v>55</v>
      </c>
      <c r="F3" s="94" t="s">
        <v>51</v>
      </c>
      <c r="G3" s="94" t="s">
        <v>56</v>
      </c>
      <c r="H3" s="151">
        <v>1070000</v>
      </c>
      <c r="I3" s="152">
        <f>915700-68000</f>
        <v>847700</v>
      </c>
      <c r="J3" s="153"/>
      <c r="K3" s="94"/>
      <c r="L3" s="94"/>
      <c r="M3" s="153">
        <f>SUM(H3:L3)</f>
        <v>1917700</v>
      </c>
      <c r="N3" s="94" t="s">
        <v>57</v>
      </c>
      <c r="O3" s="94" t="s">
        <v>58</v>
      </c>
      <c r="P3" s="94" t="s">
        <v>59</v>
      </c>
      <c r="Q3" s="94" t="s">
        <v>60</v>
      </c>
      <c r="R3" s="94" t="s">
        <v>61</v>
      </c>
      <c r="S3" s="94" t="s">
        <v>62</v>
      </c>
      <c r="T3" s="94" t="s">
        <v>63</v>
      </c>
    </row>
    <row r="4" spans="1:20" s="96" customFormat="1" ht="335.25" customHeight="1" thickBot="1">
      <c r="A4" s="144">
        <v>1.2</v>
      </c>
      <c r="B4" s="94" t="s">
        <v>64</v>
      </c>
      <c r="C4" s="94" t="s">
        <v>53</v>
      </c>
      <c r="D4" s="94"/>
      <c r="E4" s="94" t="s">
        <v>65</v>
      </c>
      <c r="F4" s="94" t="s">
        <v>51</v>
      </c>
      <c r="G4" s="94" t="s">
        <v>66</v>
      </c>
      <c r="H4" s="151">
        <v>100000</v>
      </c>
      <c r="I4" s="152">
        <v>80000</v>
      </c>
      <c r="J4" s="148">
        <v>349333</v>
      </c>
      <c r="K4" s="94"/>
      <c r="L4" s="94"/>
      <c r="M4" s="104">
        <f>SUM(H4:L4)</f>
        <v>529333</v>
      </c>
      <c r="N4" s="94" t="s">
        <v>57</v>
      </c>
      <c r="O4" s="94" t="s">
        <v>58</v>
      </c>
      <c r="P4" s="94" t="s">
        <v>67</v>
      </c>
      <c r="Q4" s="94" t="s">
        <v>60</v>
      </c>
      <c r="R4" s="94" t="s">
        <v>61</v>
      </c>
      <c r="S4" s="94" t="s">
        <v>62</v>
      </c>
      <c r="T4" s="94" t="s">
        <v>63</v>
      </c>
    </row>
    <row r="5" spans="1:20" s="96" customFormat="1" ht="165" customHeight="1" thickBot="1">
      <c r="A5" s="144">
        <v>1.3</v>
      </c>
      <c r="B5" s="94" t="s">
        <v>68</v>
      </c>
      <c r="C5" s="94" t="s">
        <v>53</v>
      </c>
      <c r="D5" s="94" t="s">
        <v>54</v>
      </c>
      <c r="E5" s="94" t="s">
        <v>69</v>
      </c>
      <c r="F5" s="94" t="s">
        <v>51</v>
      </c>
      <c r="G5" s="94" t="s">
        <v>66</v>
      </c>
      <c r="H5" s="151">
        <v>154999.91</v>
      </c>
      <c r="I5" s="152">
        <v>25000</v>
      </c>
      <c r="J5" s="104">
        <v>75134</v>
      </c>
      <c r="K5" s="94"/>
      <c r="L5" s="94"/>
      <c r="M5" s="104">
        <f t="shared" ref="M5:M14" si="1">SUM(H5:L5)</f>
        <v>255133.91</v>
      </c>
      <c r="N5" s="94" t="s">
        <v>57</v>
      </c>
      <c r="O5" s="94" t="s">
        <v>58</v>
      </c>
      <c r="P5" s="94" t="s">
        <v>67</v>
      </c>
      <c r="Q5" s="94" t="s">
        <v>60</v>
      </c>
      <c r="R5" s="94" t="s">
        <v>61</v>
      </c>
      <c r="S5" s="94" t="s">
        <v>62</v>
      </c>
      <c r="T5" s="94" t="s">
        <v>63</v>
      </c>
    </row>
    <row r="6" spans="1:20" s="96" customFormat="1" ht="191.25" customHeight="1" thickBot="1">
      <c r="A6" s="292">
        <v>1.4</v>
      </c>
      <c r="B6" s="292" t="s">
        <v>70</v>
      </c>
      <c r="C6" s="94" t="s">
        <v>53</v>
      </c>
      <c r="D6" s="94" t="s">
        <v>54</v>
      </c>
      <c r="E6" s="94" t="s">
        <v>71</v>
      </c>
      <c r="F6" s="94" t="s">
        <v>51</v>
      </c>
      <c r="G6" s="94" t="s">
        <v>72</v>
      </c>
      <c r="H6" s="151">
        <v>1200000</v>
      </c>
      <c r="I6" s="152" t="s">
        <v>73</v>
      </c>
      <c r="J6" s="104">
        <v>250000</v>
      </c>
      <c r="K6" s="94"/>
      <c r="L6" s="94"/>
      <c r="M6" s="104">
        <f t="shared" si="1"/>
        <v>1450000</v>
      </c>
      <c r="N6" s="94" t="s">
        <v>57</v>
      </c>
      <c r="O6" s="94" t="s">
        <v>58</v>
      </c>
      <c r="P6" s="94" t="s">
        <v>74</v>
      </c>
      <c r="Q6" s="94" t="s">
        <v>75</v>
      </c>
      <c r="R6" s="94" t="s">
        <v>61</v>
      </c>
      <c r="S6" s="94" t="s">
        <v>76</v>
      </c>
      <c r="T6" s="94" t="s">
        <v>63</v>
      </c>
    </row>
    <row r="7" spans="1:20" s="96" customFormat="1" ht="90" customHeight="1">
      <c r="A7" s="293"/>
      <c r="B7" s="293"/>
      <c r="C7" s="94" t="s">
        <v>53</v>
      </c>
      <c r="D7" s="94" t="s">
        <v>54</v>
      </c>
      <c r="E7" s="94" t="s">
        <v>77</v>
      </c>
      <c r="F7" s="94" t="s">
        <v>51</v>
      </c>
      <c r="G7" s="94" t="s">
        <v>72</v>
      </c>
      <c r="H7" s="151">
        <v>500000</v>
      </c>
      <c r="I7" s="152" t="s">
        <v>73</v>
      </c>
      <c r="J7" s="94"/>
      <c r="K7" s="94"/>
      <c r="L7" s="94"/>
      <c r="M7" s="104">
        <f t="shared" si="1"/>
        <v>500000</v>
      </c>
      <c r="N7" s="94"/>
      <c r="O7" s="94"/>
      <c r="P7" s="94"/>
      <c r="Q7" s="94"/>
      <c r="R7" s="94"/>
      <c r="S7" s="94"/>
      <c r="T7" s="94"/>
    </row>
    <row r="8" spans="1:20" s="96" customFormat="1" ht="220.5" customHeight="1">
      <c r="A8" s="144">
        <v>1.5</v>
      </c>
      <c r="B8" s="94" t="s">
        <v>78</v>
      </c>
      <c r="C8" s="94" t="s">
        <v>53</v>
      </c>
      <c r="D8" s="94" t="s">
        <v>54</v>
      </c>
      <c r="E8" s="94" t="s">
        <v>79</v>
      </c>
      <c r="F8" s="94" t="s">
        <v>51</v>
      </c>
      <c r="G8" s="94" t="s">
        <v>80</v>
      </c>
      <c r="H8" s="151">
        <v>250000</v>
      </c>
      <c r="I8" s="152" t="s">
        <v>73</v>
      </c>
      <c r="J8" s="153">
        <v>300000</v>
      </c>
      <c r="K8" s="94"/>
      <c r="L8" s="94"/>
      <c r="M8" s="104">
        <f t="shared" si="1"/>
        <v>550000</v>
      </c>
      <c r="N8" s="94" t="s">
        <v>57</v>
      </c>
      <c r="O8" s="94" t="s">
        <v>58</v>
      </c>
      <c r="P8" s="94" t="s">
        <v>81</v>
      </c>
      <c r="Q8" s="94" t="s">
        <v>60</v>
      </c>
      <c r="R8" s="94" t="s">
        <v>61</v>
      </c>
      <c r="S8" s="94" t="s">
        <v>62</v>
      </c>
      <c r="T8" s="94" t="s">
        <v>63</v>
      </c>
    </row>
    <row r="9" spans="1:20" s="96" customFormat="1" ht="274.5" customHeight="1">
      <c r="A9" s="144">
        <v>1.6</v>
      </c>
      <c r="B9" s="94" t="s">
        <v>82</v>
      </c>
      <c r="C9" s="94" t="s">
        <v>53</v>
      </c>
      <c r="D9" s="94" t="s">
        <v>54</v>
      </c>
      <c r="E9" s="94" t="s">
        <v>83</v>
      </c>
      <c r="F9" s="94" t="s">
        <v>51</v>
      </c>
      <c r="G9" s="94" t="s">
        <v>66</v>
      </c>
      <c r="H9" s="151">
        <v>75000</v>
      </c>
      <c r="I9" s="152">
        <v>10300</v>
      </c>
      <c r="J9" s="153">
        <v>500000</v>
      </c>
      <c r="K9" s="94"/>
      <c r="L9" s="94"/>
      <c r="M9" s="104">
        <f t="shared" si="1"/>
        <v>585300</v>
      </c>
      <c r="N9" s="94" t="s">
        <v>57</v>
      </c>
      <c r="O9" s="94" t="s">
        <v>58</v>
      </c>
      <c r="P9" s="94" t="s">
        <v>84</v>
      </c>
      <c r="Q9" s="94" t="s">
        <v>85</v>
      </c>
      <c r="R9" s="94" t="s">
        <v>61</v>
      </c>
      <c r="S9" s="94" t="s">
        <v>76</v>
      </c>
      <c r="T9" s="94" t="s">
        <v>63</v>
      </c>
    </row>
    <row r="10" spans="1:20" s="96" customFormat="1" ht="381.75" customHeight="1">
      <c r="A10" s="144">
        <v>1.7</v>
      </c>
      <c r="B10" s="94" t="s">
        <v>86</v>
      </c>
      <c r="C10" s="94" t="s">
        <v>87</v>
      </c>
      <c r="D10" s="94" t="s">
        <v>54</v>
      </c>
      <c r="E10" s="94" t="s">
        <v>88</v>
      </c>
      <c r="F10" s="94" t="s">
        <v>51</v>
      </c>
      <c r="G10" s="94" t="s">
        <v>56</v>
      </c>
      <c r="H10" s="151">
        <v>241438</v>
      </c>
      <c r="I10" s="152" t="s">
        <v>73</v>
      </c>
      <c r="J10" s="94"/>
      <c r="K10" s="94"/>
      <c r="L10" s="94"/>
      <c r="M10" s="104">
        <f t="shared" si="1"/>
        <v>241438</v>
      </c>
      <c r="N10" s="94" t="s">
        <v>57</v>
      </c>
      <c r="O10" s="94" t="s">
        <v>58</v>
      </c>
      <c r="P10" s="94" t="s">
        <v>89</v>
      </c>
      <c r="Q10" s="94" t="s">
        <v>60</v>
      </c>
      <c r="R10" s="94" t="s">
        <v>61</v>
      </c>
      <c r="S10" s="94" t="s">
        <v>62</v>
      </c>
      <c r="T10" s="94" t="s">
        <v>63</v>
      </c>
    </row>
    <row r="11" spans="1:20" s="96" customFormat="1" ht="303.75" customHeight="1">
      <c r="A11" s="144">
        <v>1.8</v>
      </c>
      <c r="B11" s="94" t="s">
        <v>90</v>
      </c>
      <c r="C11" s="94" t="s">
        <v>87</v>
      </c>
      <c r="D11" s="94" t="s">
        <v>54</v>
      </c>
      <c r="E11" s="154" t="s">
        <v>91</v>
      </c>
      <c r="F11" s="94" t="s">
        <v>51</v>
      </c>
      <c r="G11" s="94" t="s">
        <v>56</v>
      </c>
      <c r="H11" s="151">
        <v>800000</v>
      </c>
      <c r="I11" s="155">
        <v>797900</v>
      </c>
      <c r="J11" s="94"/>
      <c r="K11" s="94"/>
      <c r="L11" s="94"/>
      <c r="M11" s="104">
        <f t="shared" si="1"/>
        <v>1597900</v>
      </c>
      <c r="N11" s="94" t="s">
        <v>57</v>
      </c>
      <c r="O11" s="94" t="s">
        <v>58</v>
      </c>
      <c r="P11" s="94" t="s">
        <v>89</v>
      </c>
      <c r="Q11" s="94" t="s">
        <v>60</v>
      </c>
      <c r="R11" s="94" t="s">
        <v>61</v>
      </c>
      <c r="S11" s="94" t="s">
        <v>62</v>
      </c>
      <c r="T11" s="94" t="s">
        <v>63</v>
      </c>
    </row>
    <row r="12" spans="1:20" s="96" customFormat="1" ht="114" customHeight="1">
      <c r="A12" s="144">
        <v>1.9</v>
      </c>
      <c r="B12" s="94" t="s">
        <v>92</v>
      </c>
      <c r="C12" s="94" t="s">
        <v>53</v>
      </c>
      <c r="D12" s="94" t="s">
        <v>54</v>
      </c>
      <c r="E12" s="94" t="s">
        <v>93</v>
      </c>
      <c r="F12" s="94" t="s">
        <v>51</v>
      </c>
      <c r="G12" s="94" t="s">
        <v>94</v>
      </c>
      <c r="H12" s="151">
        <v>247932</v>
      </c>
      <c r="I12" s="152" t="s">
        <v>73</v>
      </c>
      <c r="J12" s="104">
        <v>150000</v>
      </c>
      <c r="K12" s="94"/>
      <c r="L12" s="94"/>
      <c r="M12" s="104">
        <f t="shared" si="1"/>
        <v>397932</v>
      </c>
      <c r="N12" s="94" t="s">
        <v>57</v>
      </c>
      <c r="O12" s="94" t="s">
        <v>58</v>
      </c>
      <c r="P12" s="94" t="s">
        <v>95</v>
      </c>
      <c r="Q12" s="94" t="s">
        <v>96</v>
      </c>
      <c r="R12" s="94" t="s">
        <v>61</v>
      </c>
      <c r="S12" s="94" t="s">
        <v>76</v>
      </c>
      <c r="T12" s="94" t="s">
        <v>63</v>
      </c>
    </row>
    <row r="13" spans="1:20" s="96" customFormat="1" ht="123.75" customHeight="1" thickBot="1">
      <c r="A13" s="156">
        <v>1.1000000000000001</v>
      </c>
      <c r="B13" s="94" t="s">
        <v>97</v>
      </c>
      <c r="C13" s="94" t="s">
        <v>53</v>
      </c>
      <c r="D13" s="94" t="s">
        <v>54</v>
      </c>
      <c r="E13" s="94" t="s">
        <v>98</v>
      </c>
      <c r="F13" s="94" t="s">
        <v>51</v>
      </c>
      <c r="G13" s="94" t="s">
        <v>99</v>
      </c>
      <c r="H13" s="157">
        <v>0</v>
      </c>
      <c r="I13" s="152" t="s">
        <v>73</v>
      </c>
      <c r="J13" s="153">
        <v>300000</v>
      </c>
      <c r="K13" s="94"/>
      <c r="L13" s="94"/>
      <c r="M13" s="104">
        <f>SUM(H13:L13)</f>
        <v>300000</v>
      </c>
      <c r="N13" s="94" t="s">
        <v>57</v>
      </c>
      <c r="O13" s="94" t="s">
        <v>58</v>
      </c>
      <c r="P13" s="94" t="s">
        <v>95</v>
      </c>
      <c r="Q13" s="94" t="s">
        <v>96</v>
      </c>
      <c r="R13" s="94" t="s">
        <v>61</v>
      </c>
      <c r="S13" s="94" t="s">
        <v>76</v>
      </c>
      <c r="T13" s="94" t="s">
        <v>63</v>
      </c>
    </row>
    <row r="14" spans="1:20" ht="123.75" customHeight="1" thickBot="1">
      <c r="A14" s="143">
        <v>1.1100000000000001</v>
      </c>
      <c r="B14" s="8" t="s">
        <v>100</v>
      </c>
      <c r="C14" s="8" t="s">
        <v>101</v>
      </c>
      <c r="D14" s="8" t="s">
        <v>54</v>
      </c>
      <c r="E14" s="8" t="s">
        <v>100</v>
      </c>
      <c r="F14" s="8" t="s">
        <v>51</v>
      </c>
      <c r="G14" s="8" t="s">
        <v>24</v>
      </c>
      <c r="H14" s="142">
        <v>751602.91</v>
      </c>
      <c r="I14" s="139" t="s">
        <v>73</v>
      </c>
      <c r="J14" s="75"/>
      <c r="K14" s="8"/>
      <c r="L14" s="8"/>
      <c r="M14" s="103">
        <f t="shared" si="1"/>
        <v>751602.91</v>
      </c>
      <c r="N14" s="8" t="s">
        <v>57</v>
      </c>
      <c r="O14" s="8" t="s">
        <v>58</v>
      </c>
      <c r="P14" s="8" t="s">
        <v>102</v>
      </c>
      <c r="Q14" s="8" t="s">
        <v>63</v>
      </c>
      <c r="R14" s="8" t="s">
        <v>63</v>
      </c>
      <c r="S14" s="8"/>
      <c r="T14" s="8" t="s">
        <v>63</v>
      </c>
    </row>
    <row r="15" spans="1:20">
      <c r="A15" s="7" t="s">
        <v>103</v>
      </c>
      <c r="B15" s="6"/>
      <c r="C15" s="6"/>
      <c r="D15" s="6"/>
      <c r="E15" s="6"/>
      <c r="F15" s="6"/>
      <c r="G15" s="6"/>
      <c r="H15" s="124">
        <f>SUM(H16:H29)</f>
        <v>0</v>
      </c>
      <c r="I15" s="138">
        <f>SUM(I16:I29)</f>
        <v>861000</v>
      </c>
      <c r="J15" s="107">
        <f>SUM(J16:J29)</f>
        <v>3350000</v>
      </c>
      <c r="K15" s="6">
        <f>SUM(K16:K29)</f>
        <v>0</v>
      </c>
      <c r="L15" s="6">
        <f>SUM(L16:L29)</f>
        <v>0</v>
      </c>
      <c r="M15" s="107">
        <f t="shared" ref="M15:M22" si="2">SUM(H15:L15)</f>
        <v>4211000</v>
      </c>
      <c r="N15" s="6"/>
      <c r="O15" s="6"/>
      <c r="P15" s="6"/>
      <c r="Q15" s="6"/>
      <c r="R15" s="6"/>
      <c r="S15" s="6"/>
      <c r="T15" s="6"/>
    </row>
    <row r="16" spans="1:20" s="96" customFormat="1" ht="89.25" customHeight="1" thickBot="1">
      <c r="A16" s="294" t="s">
        <v>104</v>
      </c>
      <c r="B16" s="294" t="s">
        <v>105</v>
      </c>
      <c r="C16" s="294" t="s">
        <v>87</v>
      </c>
      <c r="D16" s="294" t="s">
        <v>54</v>
      </c>
      <c r="E16" s="117" t="s">
        <v>106</v>
      </c>
      <c r="F16" s="94" t="s">
        <v>103</v>
      </c>
      <c r="G16" s="94" t="s">
        <v>107</v>
      </c>
      <c r="H16" s="157"/>
      <c r="I16" s="158">
        <v>411000</v>
      </c>
      <c r="J16" s="153">
        <v>350000</v>
      </c>
      <c r="K16" s="94"/>
      <c r="L16" s="94"/>
      <c r="M16" s="104">
        <f t="shared" si="2"/>
        <v>761000</v>
      </c>
      <c r="N16" s="94" t="s">
        <v>57</v>
      </c>
      <c r="O16" s="94" t="s">
        <v>58</v>
      </c>
      <c r="P16" s="94" t="s">
        <v>108</v>
      </c>
      <c r="Q16" s="94" t="s">
        <v>109</v>
      </c>
      <c r="R16" s="94"/>
      <c r="S16" s="94" t="s">
        <v>76</v>
      </c>
      <c r="T16" s="94"/>
    </row>
    <row r="17" spans="1:20" s="96" customFormat="1" ht="100.5" customHeight="1" thickBot="1">
      <c r="A17" s="294"/>
      <c r="B17" s="293"/>
      <c r="C17" s="294"/>
      <c r="D17" s="294"/>
      <c r="E17" s="117" t="s">
        <v>110</v>
      </c>
      <c r="F17" s="94" t="s">
        <v>103</v>
      </c>
      <c r="G17" s="94" t="s">
        <v>111</v>
      </c>
      <c r="H17" s="157"/>
      <c r="I17" s="158">
        <v>0</v>
      </c>
      <c r="J17" s="153">
        <v>100000</v>
      </c>
      <c r="K17" s="94"/>
      <c r="L17" s="94"/>
      <c r="M17" s="104">
        <f t="shared" si="2"/>
        <v>100000</v>
      </c>
      <c r="N17" s="94" t="s">
        <v>57</v>
      </c>
      <c r="O17" s="94" t="s">
        <v>112</v>
      </c>
      <c r="P17" s="94" t="s">
        <v>67</v>
      </c>
      <c r="Q17" s="94" t="s">
        <v>113</v>
      </c>
      <c r="R17" s="94"/>
      <c r="S17" s="94" t="s">
        <v>76</v>
      </c>
      <c r="T17" s="94"/>
    </row>
    <row r="18" spans="1:20" s="96" customFormat="1" ht="81.95" customHeight="1" thickBot="1">
      <c r="A18" s="293"/>
      <c r="B18" s="157" t="s">
        <v>114</v>
      </c>
      <c r="C18" s="293"/>
      <c r="D18" s="293"/>
      <c r="E18" s="94" t="s">
        <v>115</v>
      </c>
      <c r="F18" s="94" t="s">
        <v>103</v>
      </c>
      <c r="G18" s="94" t="s">
        <v>107</v>
      </c>
      <c r="H18" s="157"/>
      <c r="I18" s="158" t="s">
        <v>73</v>
      </c>
      <c r="J18" s="153">
        <v>150000</v>
      </c>
      <c r="K18" s="94"/>
      <c r="L18" s="94"/>
      <c r="M18" s="104">
        <f t="shared" si="2"/>
        <v>150000</v>
      </c>
      <c r="N18" s="94" t="s">
        <v>116</v>
      </c>
      <c r="O18" s="94" t="s">
        <v>117</v>
      </c>
      <c r="P18" s="94" t="s">
        <v>67</v>
      </c>
      <c r="Q18" s="94" t="s">
        <v>118</v>
      </c>
      <c r="R18" s="94"/>
      <c r="S18" s="94" t="s">
        <v>76</v>
      </c>
      <c r="T18" s="94"/>
    </row>
    <row r="19" spans="1:20" s="96" customFormat="1" ht="171" customHeight="1" thickBot="1">
      <c r="A19" s="292" t="s">
        <v>119</v>
      </c>
      <c r="B19" s="295" t="s">
        <v>120</v>
      </c>
      <c r="C19" s="295" t="s">
        <v>87</v>
      </c>
      <c r="D19" s="295" t="s">
        <v>54</v>
      </c>
      <c r="E19" s="94" t="s">
        <v>121</v>
      </c>
      <c r="F19" s="94" t="s">
        <v>103</v>
      </c>
      <c r="G19" s="94" t="s">
        <v>122</v>
      </c>
      <c r="H19" s="157"/>
      <c r="I19" s="158" t="s">
        <v>73</v>
      </c>
      <c r="J19" s="104">
        <v>575000</v>
      </c>
      <c r="K19" s="94"/>
      <c r="L19" s="94"/>
      <c r="M19" s="104">
        <f t="shared" si="2"/>
        <v>575000</v>
      </c>
      <c r="N19" s="94" t="s">
        <v>57</v>
      </c>
      <c r="O19" s="94" t="s">
        <v>58</v>
      </c>
      <c r="P19" s="94" t="s">
        <v>123</v>
      </c>
      <c r="Q19" s="94" t="s">
        <v>124</v>
      </c>
      <c r="R19" s="94"/>
      <c r="S19" s="94" t="s">
        <v>62</v>
      </c>
      <c r="T19" s="94"/>
    </row>
    <row r="20" spans="1:20" s="96" customFormat="1" ht="71.25" customHeight="1" thickBot="1">
      <c r="A20" s="293"/>
      <c r="B20" s="296"/>
      <c r="C20" s="296"/>
      <c r="D20" s="296"/>
      <c r="E20" s="94" t="s">
        <v>125</v>
      </c>
      <c r="F20" s="94" t="s">
        <v>103</v>
      </c>
      <c r="G20" s="94" t="s">
        <v>122</v>
      </c>
      <c r="H20" s="157"/>
      <c r="I20" s="158" t="s">
        <v>73</v>
      </c>
      <c r="J20" s="104">
        <v>175000</v>
      </c>
      <c r="K20" s="94"/>
      <c r="L20" s="94"/>
      <c r="M20" s="104">
        <f t="shared" si="2"/>
        <v>175000</v>
      </c>
      <c r="N20" s="94" t="s">
        <v>57</v>
      </c>
      <c r="O20" s="94" t="s">
        <v>58</v>
      </c>
      <c r="P20" s="94" t="s">
        <v>67</v>
      </c>
      <c r="Q20" s="94"/>
      <c r="R20" s="94"/>
      <c r="S20" s="94"/>
      <c r="T20" s="94"/>
    </row>
    <row r="21" spans="1:20" s="96" customFormat="1" ht="104.25" customHeight="1" thickBot="1">
      <c r="A21" s="144">
        <v>2.2999999999999998</v>
      </c>
      <c r="B21" s="94" t="s">
        <v>126</v>
      </c>
      <c r="C21" s="94" t="s">
        <v>53</v>
      </c>
      <c r="D21" s="94" t="s">
        <v>54</v>
      </c>
      <c r="E21" s="94" t="s">
        <v>127</v>
      </c>
      <c r="F21" s="94" t="s">
        <v>103</v>
      </c>
      <c r="G21" s="94" t="s">
        <v>122</v>
      </c>
      <c r="H21" s="157"/>
      <c r="I21" s="158" t="s">
        <v>73</v>
      </c>
      <c r="J21" s="104">
        <v>300000</v>
      </c>
      <c r="K21" s="94"/>
      <c r="L21" s="94"/>
      <c r="M21" s="104">
        <f>SUM(H21:L21)</f>
        <v>300000</v>
      </c>
      <c r="N21" s="94" t="s">
        <v>57</v>
      </c>
      <c r="O21" s="94" t="s">
        <v>117</v>
      </c>
      <c r="P21" s="94" t="s">
        <v>128</v>
      </c>
      <c r="Q21" s="94" t="s">
        <v>129</v>
      </c>
      <c r="R21" s="94"/>
      <c r="S21" s="94" t="s">
        <v>62</v>
      </c>
      <c r="T21" s="94"/>
    </row>
    <row r="22" spans="1:20" s="96" customFormat="1" ht="165.75" customHeight="1" thickBot="1">
      <c r="A22" s="292">
        <v>2.4</v>
      </c>
      <c r="B22" s="295" t="s">
        <v>130</v>
      </c>
      <c r="C22" s="295" t="s">
        <v>53</v>
      </c>
      <c r="D22" s="295" t="s">
        <v>54</v>
      </c>
      <c r="E22" s="94" t="s">
        <v>131</v>
      </c>
      <c r="F22" s="94" t="s">
        <v>103</v>
      </c>
      <c r="G22" s="94" t="s">
        <v>107</v>
      </c>
      <c r="H22" s="157"/>
      <c r="I22" s="158">
        <v>150000</v>
      </c>
      <c r="J22" s="104">
        <v>200000</v>
      </c>
      <c r="K22" s="94"/>
      <c r="L22" s="94"/>
      <c r="M22" s="104">
        <f t="shared" si="2"/>
        <v>350000</v>
      </c>
      <c r="N22" s="94" t="s">
        <v>57</v>
      </c>
      <c r="O22" s="94" t="s">
        <v>58</v>
      </c>
      <c r="P22" s="94" t="s">
        <v>132</v>
      </c>
      <c r="Q22" s="94" t="s">
        <v>133</v>
      </c>
      <c r="R22" s="94"/>
      <c r="S22" s="94" t="s">
        <v>62</v>
      </c>
      <c r="T22" s="94"/>
    </row>
    <row r="23" spans="1:20" s="96" customFormat="1" ht="136.5" customHeight="1" thickBot="1">
      <c r="A23" s="293"/>
      <c r="B23" s="296"/>
      <c r="C23" s="296"/>
      <c r="D23" s="296"/>
      <c r="E23" s="94" t="s">
        <v>134</v>
      </c>
      <c r="F23" s="94" t="s">
        <v>103</v>
      </c>
      <c r="G23" s="94" t="s">
        <v>107</v>
      </c>
      <c r="H23" s="157"/>
      <c r="I23" s="158" t="s">
        <v>73</v>
      </c>
      <c r="J23" s="94">
        <v>100000</v>
      </c>
      <c r="K23" s="94"/>
      <c r="L23" s="94"/>
      <c r="M23" s="104">
        <f t="shared" ref="M23:M25" si="3">SUM(H23:L23)</f>
        <v>100000</v>
      </c>
      <c r="N23" s="94" t="s">
        <v>57</v>
      </c>
      <c r="O23" s="94" t="s">
        <v>58</v>
      </c>
      <c r="P23" s="94" t="s">
        <v>135</v>
      </c>
      <c r="Q23" s="94" t="s">
        <v>133</v>
      </c>
      <c r="R23" s="94"/>
      <c r="S23" s="94" t="s">
        <v>62</v>
      </c>
      <c r="T23" s="94"/>
    </row>
    <row r="24" spans="1:20" s="96" customFormat="1" ht="141.75" customHeight="1" thickBot="1">
      <c r="A24" s="292">
        <v>2.5</v>
      </c>
      <c r="B24" s="295" t="s">
        <v>136</v>
      </c>
      <c r="C24" s="295" t="s">
        <v>53</v>
      </c>
      <c r="D24" s="295" t="s">
        <v>54</v>
      </c>
      <c r="E24" s="94" t="s">
        <v>137</v>
      </c>
      <c r="F24" s="94" t="s">
        <v>103</v>
      </c>
      <c r="G24" s="94" t="s">
        <v>107</v>
      </c>
      <c r="H24" s="157"/>
      <c r="I24" s="152">
        <v>300000</v>
      </c>
      <c r="J24" s="104">
        <v>600000</v>
      </c>
      <c r="K24" s="94"/>
      <c r="L24" s="94"/>
      <c r="M24" s="104">
        <f t="shared" si="3"/>
        <v>900000</v>
      </c>
      <c r="N24" s="94" t="s">
        <v>57</v>
      </c>
      <c r="O24" s="94" t="s">
        <v>58</v>
      </c>
      <c r="P24" s="94" t="s">
        <v>138</v>
      </c>
      <c r="Q24" s="94" t="s">
        <v>139</v>
      </c>
      <c r="R24" s="94"/>
      <c r="S24" s="94" t="s">
        <v>62</v>
      </c>
      <c r="T24" s="94"/>
    </row>
    <row r="25" spans="1:20" s="96" customFormat="1" ht="43.5" customHeight="1" thickBot="1">
      <c r="A25" s="293"/>
      <c r="B25" s="296"/>
      <c r="C25" s="296"/>
      <c r="D25" s="296"/>
      <c r="E25" s="94" t="s">
        <v>140</v>
      </c>
      <c r="F25" s="94" t="s">
        <v>103</v>
      </c>
      <c r="G25" s="94" t="s">
        <v>107</v>
      </c>
      <c r="H25" s="157"/>
      <c r="I25" s="158" t="s">
        <v>73</v>
      </c>
      <c r="J25" s="94">
        <v>50000</v>
      </c>
      <c r="K25" s="94"/>
      <c r="L25" s="94"/>
      <c r="M25" s="104">
        <f t="shared" si="3"/>
        <v>50000</v>
      </c>
      <c r="N25" s="94" t="s">
        <v>57</v>
      </c>
      <c r="O25" s="94" t="s">
        <v>58</v>
      </c>
      <c r="P25" s="94"/>
      <c r="Q25" s="94"/>
      <c r="R25" s="94"/>
      <c r="S25" s="94" t="s">
        <v>76</v>
      </c>
      <c r="T25" s="94"/>
    </row>
    <row r="26" spans="1:20" s="96" customFormat="1" ht="111" customHeight="1">
      <c r="A26" s="144">
        <v>2.6</v>
      </c>
      <c r="B26" s="94" t="s">
        <v>141</v>
      </c>
      <c r="C26" s="94" t="s">
        <v>53</v>
      </c>
      <c r="D26" s="94" t="s">
        <v>54</v>
      </c>
      <c r="E26" s="94" t="s">
        <v>142</v>
      </c>
      <c r="F26" s="94" t="s">
        <v>103</v>
      </c>
      <c r="G26" s="94" t="s">
        <v>56</v>
      </c>
      <c r="H26" s="157"/>
      <c r="I26" s="158" t="s">
        <v>73</v>
      </c>
      <c r="J26" s="104">
        <v>350000</v>
      </c>
      <c r="K26" s="94"/>
      <c r="L26" s="94"/>
      <c r="M26" s="104">
        <f t="shared" ref="M26:M29" si="4">SUM(H26:L26)</f>
        <v>350000</v>
      </c>
      <c r="N26" s="94" t="s">
        <v>57</v>
      </c>
      <c r="O26" s="94" t="s">
        <v>58</v>
      </c>
      <c r="P26" s="94"/>
      <c r="Q26" s="94" t="s">
        <v>143</v>
      </c>
      <c r="R26" s="94"/>
      <c r="S26" s="94" t="s">
        <v>76</v>
      </c>
      <c r="T26" s="94"/>
    </row>
    <row r="27" spans="1:20" s="96" customFormat="1" ht="28.5">
      <c r="A27" s="144">
        <v>2.7</v>
      </c>
      <c r="B27" s="94" t="s">
        <v>144</v>
      </c>
      <c r="C27" s="94" t="s">
        <v>53</v>
      </c>
      <c r="D27" s="94" t="s">
        <v>54</v>
      </c>
      <c r="E27" s="407" t="s">
        <v>145</v>
      </c>
      <c r="F27" s="94" t="s">
        <v>103</v>
      </c>
      <c r="G27" s="407" t="s">
        <v>146</v>
      </c>
      <c r="H27" s="159"/>
      <c r="I27" s="160" t="s">
        <v>73</v>
      </c>
      <c r="J27" s="104">
        <v>150000</v>
      </c>
      <c r="K27" s="94"/>
      <c r="L27" s="94"/>
      <c r="M27" s="104">
        <f t="shared" si="4"/>
        <v>150000</v>
      </c>
      <c r="N27" s="94" t="s">
        <v>116</v>
      </c>
      <c r="O27" s="94" t="s">
        <v>58</v>
      </c>
      <c r="P27" s="94"/>
      <c r="Q27" s="94"/>
      <c r="R27" s="94"/>
      <c r="S27" s="94" t="s">
        <v>76</v>
      </c>
      <c r="T27" s="94"/>
    </row>
    <row r="28" spans="1:20" s="96" customFormat="1" ht="42.75">
      <c r="A28" s="144">
        <v>2.8</v>
      </c>
      <c r="B28" s="94" t="s">
        <v>147</v>
      </c>
      <c r="C28" s="94" t="s">
        <v>53</v>
      </c>
      <c r="D28" s="94" t="s">
        <v>54</v>
      </c>
      <c r="E28" s="94" t="s">
        <v>148</v>
      </c>
      <c r="F28" s="94" t="s">
        <v>103</v>
      </c>
      <c r="G28" s="407" t="s">
        <v>146</v>
      </c>
      <c r="H28" s="159"/>
      <c r="I28" s="160" t="s">
        <v>73</v>
      </c>
      <c r="J28" s="104">
        <v>150000</v>
      </c>
      <c r="K28" s="94"/>
      <c r="L28" s="94"/>
      <c r="M28" s="104">
        <f t="shared" si="4"/>
        <v>150000</v>
      </c>
      <c r="N28" s="94" t="s">
        <v>116</v>
      </c>
      <c r="O28" s="94" t="s">
        <v>58</v>
      </c>
      <c r="P28" s="94"/>
      <c r="Q28" s="94"/>
      <c r="R28" s="94"/>
      <c r="S28" s="94" t="s">
        <v>76</v>
      </c>
      <c r="T28" s="94"/>
    </row>
    <row r="29" spans="1:20" s="96" customFormat="1" ht="28.9" thickBot="1">
      <c r="A29" s="144">
        <v>2.9</v>
      </c>
      <c r="B29" s="94" t="s">
        <v>149</v>
      </c>
      <c r="C29" s="94" t="s">
        <v>53</v>
      </c>
      <c r="D29" s="94" t="s">
        <v>54</v>
      </c>
      <c r="E29" s="94" t="s">
        <v>150</v>
      </c>
      <c r="F29" s="94" t="s">
        <v>103</v>
      </c>
      <c r="G29" s="94" t="s">
        <v>151</v>
      </c>
      <c r="H29" s="157"/>
      <c r="I29" s="158" t="s">
        <v>73</v>
      </c>
      <c r="J29" s="104">
        <v>100000</v>
      </c>
      <c r="K29" s="94"/>
      <c r="L29" s="94"/>
      <c r="M29" s="104">
        <f t="shared" si="4"/>
        <v>100000</v>
      </c>
      <c r="N29" s="94" t="s">
        <v>116</v>
      </c>
      <c r="O29" s="94" t="s">
        <v>58</v>
      </c>
      <c r="P29" s="94"/>
      <c r="Q29" s="94"/>
      <c r="R29" s="94"/>
      <c r="S29" s="94" t="s">
        <v>76</v>
      </c>
      <c r="T29" s="94"/>
    </row>
    <row r="30" spans="1:20" ht="23.25" customHeight="1">
      <c r="A30" s="7" t="s">
        <v>152</v>
      </c>
      <c r="B30" s="6"/>
      <c r="C30" s="6"/>
      <c r="D30" s="6"/>
      <c r="E30" s="6"/>
      <c r="F30" s="6"/>
      <c r="G30" s="6"/>
      <c r="H30" s="125">
        <f>SUM(H31:H49)</f>
        <v>5116155.91</v>
      </c>
      <c r="I30" s="138">
        <f t="shared" ref="I30:J30" si="5">SUM(I31:I49)</f>
        <v>3415000</v>
      </c>
      <c r="J30" s="6">
        <f t="shared" si="5"/>
        <v>500000</v>
      </c>
      <c r="K30" s="107">
        <f>SUM(K31:K49)</f>
        <v>0</v>
      </c>
      <c r="L30" s="6">
        <f>SUM(K31:K49)</f>
        <v>0</v>
      </c>
      <c r="M30" s="107">
        <f>SUM(H30:L30)</f>
        <v>9031155.9100000001</v>
      </c>
      <c r="N30" s="6"/>
      <c r="O30" s="6"/>
      <c r="P30" s="6"/>
      <c r="Q30" s="6"/>
      <c r="R30" s="6"/>
      <c r="S30" s="6"/>
      <c r="T30" s="6"/>
    </row>
    <row r="31" spans="1:20" s="96" customFormat="1" ht="114.4" thickBot="1">
      <c r="A31" s="144" t="s">
        <v>153</v>
      </c>
      <c r="B31" s="94" t="s">
        <v>154</v>
      </c>
      <c r="C31" s="94" t="s">
        <v>53</v>
      </c>
      <c r="D31" s="94" t="s">
        <v>54</v>
      </c>
      <c r="E31" s="94" t="s">
        <v>155</v>
      </c>
      <c r="F31" s="94" t="s">
        <v>152</v>
      </c>
      <c r="G31" s="94" t="s">
        <v>156</v>
      </c>
      <c r="H31" s="161">
        <v>70000</v>
      </c>
      <c r="I31" s="161"/>
      <c r="J31" s="161">
        <v>300000</v>
      </c>
      <c r="K31" s="94"/>
      <c r="L31" s="94"/>
      <c r="M31" s="104">
        <f t="shared" ref="M31:M53" si="6">SUM(H31:L31)</f>
        <v>370000</v>
      </c>
      <c r="N31" s="94" t="s">
        <v>157</v>
      </c>
      <c r="O31" s="94" t="s">
        <v>158</v>
      </c>
      <c r="P31" s="94" t="s">
        <v>159</v>
      </c>
      <c r="Q31" s="94" t="s">
        <v>160</v>
      </c>
      <c r="R31" s="94"/>
      <c r="S31" s="94" t="s">
        <v>161</v>
      </c>
      <c r="T31" s="94"/>
    </row>
    <row r="32" spans="1:20" s="96" customFormat="1" ht="128.65" thickBot="1">
      <c r="A32" s="144">
        <v>3.2</v>
      </c>
      <c r="B32" s="94" t="s">
        <v>162</v>
      </c>
      <c r="C32" s="94" t="s">
        <v>53</v>
      </c>
      <c r="D32" s="94" t="s">
        <v>54</v>
      </c>
      <c r="E32" s="407" t="s">
        <v>163</v>
      </c>
      <c r="F32" s="94" t="s">
        <v>152</v>
      </c>
      <c r="G32" s="94" t="s">
        <v>164</v>
      </c>
      <c r="H32" s="161">
        <v>250000</v>
      </c>
      <c r="I32" s="161">
        <v>200000</v>
      </c>
      <c r="J32" s="161"/>
      <c r="K32" s="94"/>
      <c r="L32" s="94"/>
      <c r="M32" s="104">
        <f t="shared" si="6"/>
        <v>450000</v>
      </c>
      <c r="N32" s="94" t="s">
        <v>157</v>
      </c>
      <c r="O32" s="94" t="s">
        <v>158</v>
      </c>
      <c r="P32" s="94" t="s">
        <v>165</v>
      </c>
      <c r="Q32" s="94" t="s">
        <v>166</v>
      </c>
      <c r="R32" s="94"/>
      <c r="S32" s="94" t="s">
        <v>62</v>
      </c>
      <c r="T32" s="94"/>
    </row>
    <row r="33" spans="1:21" s="96" customFormat="1" ht="164.25" customHeight="1" thickBot="1">
      <c r="A33" s="144">
        <v>3.3</v>
      </c>
      <c r="B33" s="94" t="s">
        <v>167</v>
      </c>
      <c r="C33" s="94" t="s">
        <v>53</v>
      </c>
      <c r="D33" s="94" t="s">
        <v>54</v>
      </c>
      <c r="E33" s="94" t="s">
        <v>168</v>
      </c>
      <c r="F33" s="94" t="s">
        <v>152</v>
      </c>
      <c r="G33" s="94" t="s">
        <v>169</v>
      </c>
      <c r="H33" s="161">
        <v>252000</v>
      </c>
      <c r="I33" s="161">
        <v>180000</v>
      </c>
      <c r="J33" s="161"/>
      <c r="K33" s="94"/>
      <c r="L33" s="94"/>
      <c r="M33" s="104"/>
      <c r="N33" s="94" t="s">
        <v>157</v>
      </c>
      <c r="O33" s="94" t="s">
        <v>158</v>
      </c>
      <c r="P33" s="94" t="s">
        <v>170</v>
      </c>
      <c r="Q33" s="94"/>
      <c r="R33" s="94"/>
      <c r="S33" s="94" t="s">
        <v>62</v>
      </c>
      <c r="T33" s="94"/>
    </row>
    <row r="34" spans="1:21" s="96" customFormat="1" ht="292.5" customHeight="1" thickBot="1">
      <c r="A34" s="144">
        <v>3.4</v>
      </c>
      <c r="B34" s="94" t="s">
        <v>171</v>
      </c>
      <c r="C34" s="94" t="s">
        <v>172</v>
      </c>
      <c r="D34" s="94" t="s">
        <v>54</v>
      </c>
      <c r="E34" s="94" t="s">
        <v>173</v>
      </c>
      <c r="F34" s="94" t="s">
        <v>152</v>
      </c>
      <c r="G34" s="94" t="s">
        <v>56</v>
      </c>
      <c r="H34" s="161">
        <v>370000</v>
      </c>
      <c r="I34" s="161"/>
      <c r="J34" s="161"/>
      <c r="K34" s="94"/>
      <c r="L34" s="94"/>
      <c r="M34" s="104">
        <f t="shared" si="6"/>
        <v>370000</v>
      </c>
      <c r="N34" s="94" t="s">
        <v>157</v>
      </c>
      <c r="O34" s="94" t="s">
        <v>158</v>
      </c>
      <c r="P34" s="94" t="s">
        <v>174</v>
      </c>
      <c r="Q34" s="147" t="s">
        <v>175</v>
      </c>
      <c r="R34" s="94"/>
      <c r="S34" s="94" t="s">
        <v>62</v>
      </c>
      <c r="T34" s="94"/>
    </row>
    <row r="35" spans="1:21" s="96" customFormat="1" ht="120" customHeight="1" thickBot="1">
      <c r="A35" s="144">
        <v>3.5</v>
      </c>
      <c r="B35" s="94" t="s">
        <v>176</v>
      </c>
      <c r="C35" s="94" t="s">
        <v>172</v>
      </c>
      <c r="D35" s="94" t="s">
        <v>54</v>
      </c>
      <c r="E35" s="94" t="s">
        <v>177</v>
      </c>
      <c r="F35" s="94" t="s">
        <v>152</v>
      </c>
      <c r="G35" s="94" t="s">
        <v>169</v>
      </c>
      <c r="H35" s="161">
        <v>800000</v>
      </c>
      <c r="I35" s="161">
        <v>1031650</v>
      </c>
      <c r="J35" s="161"/>
      <c r="K35" s="94"/>
      <c r="L35" s="94"/>
      <c r="M35" s="104">
        <f t="shared" si="6"/>
        <v>1831650</v>
      </c>
      <c r="N35" s="94" t="s">
        <v>157</v>
      </c>
      <c r="O35" s="94" t="s">
        <v>158</v>
      </c>
      <c r="P35" s="94" t="s">
        <v>178</v>
      </c>
      <c r="Q35" s="408" t="s">
        <v>175</v>
      </c>
      <c r="R35" s="94"/>
      <c r="S35" s="94" t="s">
        <v>62</v>
      </c>
      <c r="T35" s="94"/>
    </row>
    <row r="36" spans="1:21" s="96" customFormat="1" ht="168" customHeight="1" thickBot="1">
      <c r="A36" s="144">
        <v>3.6</v>
      </c>
      <c r="B36" s="94" t="s">
        <v>179</v>
      </c>
      <c r="C36" s="94" t="s">
        <v>180</v>
      </c>
      <c r="D36" s="94" t="s">
        <v>54</v>
      </c>
      <c r="E36" s="94" t="s">
        <v>181</v>
      </c>
      <c r="F36" s="94" t="s">
        <v>152</v>
      </c>
      <c r="G36" s="94" t="s">
        <v>169</v>
      </c>
      <c r="H36" s="161">
        <v>120000</v>
      </c>
      <c r="I36" s="161"/>
      <c r="J36" s="161"/>
      <c r="K36" s="94"/>
      <c r="L36" s="94"/>
      <c r="M36" s="104">
        <f t="shared" si="6"/>
        <v>120000</v>
      </c>
      <c r="N36" s="94" t="s">
        <v>157</v>
      </c>
      <c r="O36" s="94" t="s">
        <v>158</v>
      </c>
      <c r="P36" s="94" t="s">
        <v>178</v>
      </c>
      <c r="Q36" s="408" t="s">
        <v>175</v>
      </c>
      <c r="R36" s="94"/>
      <c r="S36" s="94" t="s">
        <v>62</v>
      </c>
      <c r="T36" s="94"/>
    </row>
    <row r="37" spans="1:21" s="96" customFormat="1" ht="299.64999999999998" thickBot="1">
      <c r="A37" s="144">
        <v>3.7</v>
      </c>
      <c r="B37" s="94" t="s">
        <v>182</v>
      </c>
      <c r="C37" s="94" t="s">
        <v>172</v>
      </c>
      <c r="D37" s="94" t="s">
        <v>54</v>
      </c>
      <c r="E37" s="407" t="s">
        <v>183</v>
      </c>
      <c r="F37" s="94" t="s">
        <v>152</v>
      </c>
      <c r="G37" s="94" t="s">
        <v>56</v>
      </c>
      <c r="H37" s="161">
        <v>175000</v>
      </c>
      <c r="I37" s="161">
        <v>415000</v>
      </c>
      <c r="J37" s="161"/>
      <c r="K37" s="94"/>
      <c r="L37" s="94"/>
      <c r="M37" s="104">
        <f t="shared" si="6"/>
        <v>590000</v>
      </c>
      <c r="N37" s="94" t="s">
        <v>157</v>
      </c>
      <c r="O37" s="94" t="s">
        <v>158</v>
      </c>
      <c r="P37" s="94" t="s">
        <v>184</v>
      </c>
      <c r="Q37" s="408" t="s">
        <v>175</v>
      </c>
      <c r="R37" s="94"/>
      <c r="S37" s="94" t="s">
        <v>62</v>
      </c>
      <c r="T37" s="94"/>
    </row>
    <row r="38" spans="1:21" s="96" customFormat="1" ht="168" customHeight="1" thickBot="1">
      <c r="A38" s="144">
        <v>3.8</v>
      </c>
      <c r="B38" s="94" t="s">
        <v>185</v>
      </c>
      <c r="C38" s="94" t="s">
        <v>87</v>
      </c>
      <c r="D38" s="94" t="s">
        <v>54</v>
      </c>
      <c r="E38" s="94" t="s">
        <v>186</v>
      </c>
      <c r="F38" s="94" t="s">
        <v>152</v>
      </c>
      <c r="G38" s="94" t="s">
        <v>24</v>
      </c>
      <c r="H38" s="161">
        <v>366370</v>
      </c>
      <c r="I38" s="161"/>
      <c r="J38" s="161"/>
      <c r="K38" s="94"/>
      <c r="L38" s="94"/>
      <c r="M38" s="104"/>
      <c r="N38" s="94" t="s">
        <v>157</v>
      </c>
      <c r="O38" s="94" t="s">
        <v>158</v>
      </c>
      <c r="P38" s="94"/>
      <c r="Q38" s="408" t="s">
        <v>175</v>
      </c>
      <c r="R38" s="94"/>
      <c r="S38" s="94" t="s">
        <v>62</v>
      </c>
      <c r="T38" s="94"/>
    </row>
    <row r="39" spans="1:21" s="96" customFormat="1" ht="198" customHeight="1" thickBot="1">
      <c r="A39" s="156" t="s">
        <v>187</v>
      </c>
      <c r="B39" s="407" t="s">
        <v>188</v>
      </c>
      <c r="C39" s="407" t="s">
        <v>87</v>
      </c>
      <c r="D39" s="94" t="s">
        <v>54</v>
      </c>
      <c r="E39" s="94" t="s">
        <v>189</v>
      </c>
      <c r="F39" s="94" t="s">
        <v>152</v>
      </c>
      <c r="G39" s="94" t="s">
        <v>24</v>
      </c>
      <c r="H39" s="161">
        <v>400000</v>
      </c>
      <c r="I39" s="161"/>
      <c r="J39" s="161"/>
      <c r="K39" s="94"/>
      <c r="L39" s="94"/>
      <c r="M39" s="104">
        <f t="shared" si="6"/>
        <v>400000</v>
      </c>
      <c r="N39" s="94" t="s">
        <v>157</v>
      </c>
      <c r="O39" s="94" t="s">
        <v>158</v>
      </c>
      <c r="P39" s="94"/>
      <c r="Q39" s="408" t="s">
        <v>175</v>
      </c>
      <c r="R39" s="94"/>
      <c r="S39" s="94" t="s">
        <v>62</v>
      </c>
      <c r="T39" s="94"/>
    </row>
    <row r="40" spans="1:21" s="96" customFormat="1" ht="112.5" customHeight="1" thickBot="1">
      <c r="A40" s="156">
        <v>3.1</v>
      </c>
      <c r="B40" s="407" t="s">
        <v>190</v>
      </c>
      <c r="C40" s="407" t="s">
        <v>53</v>
      </c>
      <c r="D40" s="94" t="s">
        <v>54</v>
      </c>
      <c r="E40" s="94" t="s">
        <v>191</v>
      </c>
      <c r="F40" s="94" t="s">
        <v>152</v>
      </c>
      <c r="G40" s="94" t="s">
        <v>192</v>
      </c>
      <c r="H40" s="161">
        <v>860000</v>
      </c>
      <c r="I40" s="161">
        <v>1340800</v>
      </c>
      <c r="J40" s="161">
        <v>200000</v>
      </c>
      <c r="K40" s="94"/>
      <c r="L40" s="94"/>
      <c r="M40" s="104">
        <f t="shared" si="6"/>
        <v>2400800</v>
      </c>
      <c r="N40" s="94" t="s">
        <v>157</v>
      </c>
      <c r="O40" s="94" t="s">
        <v>158</v>
      </c>
      <c r="P40" s="94"/>
      <c r="Q40" s="408" t="s">
        <v>175</v>
      </c>
      <c r="R40" s="94"/>
      <c r="S40" s="94" t="s">
        <v>62</v>
      </c>
      <c r="T40" s="94"/>
    </row>
    <row r="41" spans="1:21" s="96" customFormat="1" ht="159.75" customHeight="1" thickBot="1">
      <c r="A41" s="409">
        <v>3.11</v>
      </c>
      <c r="B41" s="407" t="s">
        <v>193</v>
      </c>
      <c r="C41" s="407" t="s">
        <v>101</v>
      </c>
      <c r="D41" s="407" t="s">
        <v>54</v>
      </c>
      <c r="E41" s="407" t="s">
        <v>194</v>
      </c>
      <c r="F41" s="407" t="s">
        <v>152</v>
      </c>
      <c r="G41" s="407" t="s">
        <v>195</v>
      </c>
      <c r="H41" s="161"/>
      <c r="I41" s="161"/>
      <c r="J41" s="161"/>
      <c r="K41" s="94"/>
      <c r="L41" s="94"/>
      <c r="M41" s="104">
        <f t="shared" si="6"/>
        <v>0</v>
      </c>
      <c r="N41" s="94" t="s">
        <v>157</v>
      </c>
      <c r="O41" s="407" t="s">
        <v>158</v>
      </c>
      <c r="P41" s="407" t="s">
        <v>196</v>
      </c>
      <c r="Q41" s="410" t="s">
        <v>197</v>
      </c>
      <c r="R41" s="407"/>
      <c r="S41" s="407" t="s">
        <v>161</v>
      </c>
      <c r="T41" s="407"/>
      <c r="U41" s="407"/>
    </row>
    <row r="42" spans="1:21" s="96" customFormat="1" ht="135.75" customHeight="1" thickBot="1">
      <c r="A42" s="409">
        <v>3.12</v>
      </c>
      <c r="B42" s="407" t="s">
        <v>198</v>
      </c>
      <c r="C42" s="407" t="s">
        <v>172</v>
      </c>
      <c r="D42" s="407" t="s">
        <v>54</v>
      </c>
      <c r="E42" s="407" t="s">
        <v>199</v>
      </c>
      <c r="F42" s="407" t="s">
        <v>152</v>
      </c>
      <c r="G42" s="407" t="s">
        <v>164</v>
      </c>
      <c r="H42" s="161">
        <v>301000</v>
      </c>
      <c r="I42" s="161">
        <v>45050</v>
      </c>
      <c r="J42" s="161"/>
      <c r="K42" s="94"/>
      <c r="L42" s="94"/>
      <c r="M42" s="104">
        <f t="shared" si="6"/>
        <v>346050</v>
      </c>
      <c r="N42" s="94" t="s">
        <v>157</v>
      </c>
      <c r="O42" s="407" t="s">
        <v>158</v>
      </c>
      <c r="P42" s="407" t="s">
        <v>200</v>
      </c>
      <c r="Q42" s="411" t="s">
        <v>201</v>
      </c>
      <c r="R42" s="407"/>
      <c r="S42" s="407" t="s">
        <v>161</v>
      </c>
      <c r="T42" s="407"/>
    </row>
    <row r="43" spans="1:21" s="96" customFormat="1" ht="71.25">
      <c r="A43" s="412">
        <v>3.13</v>
      </c>
      <c r="B43" s="413" t="s">
        <v>202</v>
      </c>
      <c r="C43" s="407" t="s">
        <v>203</v>
      </c>
      <c r="D43" s="407" t="s">
        <v>54</v>
      </c>
      <c r="E43" s="407" t="s">
        <v>204</v>
      </c>
      <c r="F43" s="407" t="s">
        <v>152</v>
      </c>
      <c r="G43" s="407" t="s">
        <v>195</v>
      </c>
      <c r="H43" s="161"/>
      <c r="I43" s="161">
        <v>105000</v>
      </c>
      <c r="J43" s="161"/>
      <c r="K43" s="94"/>
      <c r="L43" s="94"/>
      <c r="M43" s="104">
        <f t="shared" si="6"/>
        <v>105000</v>
      </c>
      <c r="N43" s="94" t="s">
        <v>157</v>
      </c>
      <c r="O43" s="407" t="s">
        <v>158</v>
      </c>
      <c r="P43" s="94" t="s">
        <v>205</v>
      </c>
      <c r="Q43" s="410" t="s">
        <v>197</v>
      </c>
      <c r="R43" s="407"/>
      <c r="S43" s="407" t="s">
        <v>206</v>
      </c>
      <c r="T43" s="407"/>
    </row>
    <row r="44" spans="1:21" s="96" customFormat="1" ht="31.5" customHeight="1">
      <c r="A44" s="414"/>
      <c r="B44" s="415"/>
      <c r="C44" s="407" t="s">
        <v>203</v>
      </c>
      <c r="D44" s="94" t="s">
        <v>54</v>
      </c>
      <c r="E44" s="94" t="s">
        <v>207</v>
      </c>
      <c r="F44" s="94" t="s">
        <v>152</v>
      </c>
      <c r="G44" s="94" t="s">
        <v>208</v>
      </c>
      <c r="H44" s="161"/>
      <c r="I44" s="161"/>
      <c r="J44" s="161"/>
      <c r="K44" s="94"/>
      <c r="L44" s="94"/>
      <c r="M44" s="104">
        <f t="shared" si="6"/>
        <v>0</v>
      </c>
      <c r="N44" s="94" t="s">
        <v>157</v>
      </c>
      <c r="O44" s="94" t="s">
        <v>158</v>
      </c>
      <c r="P44" s="94" t="s">
        <v>205</v>
      </c>
      <c r="Q44" s="408" t="s">
        <v>209</v>
      </c>
      <c r="R44" s="94"/>
      <c r="S44" s="94" t="s">
        <v>161</v>
      </c>
      <c r="T44" s="94"/>
    </row>
    <row r="45" spans="1:21" s="96" customFormat="1" ht="91.5" customHeight="1">
      <c r="A45" s="409">
        <v>3.14</v>
      </c>
      <c r="B45" s="407" t="s">
        <v>210</v>
      </c>
      <c r="C45" s="407" t="s">
        <v>172</v>
      </c>
      <c r="D45" s="94" t="s">
        <v>54</v>
      </c>
      <c r="E45" s="407" t="s">
        <v>211</v>
      </c>
      <c r="F45" s="94" t="s">
        <v>152</v>
      </c>
      <c r="G45" s="94" t="s">
        <v>164</v>
      </c>
      <c r="H45" s="161"/>
      <c r="I45" s="161"/>
      <c r="J45" s="161"/>
      <c r="K45" s="94"/>
      <c r="L45" s="94"/>
      <c r="M45" s="104">
        <f t="shared" si="6"/>
        <v>0</v>
      </c>
      <c r="N45" s="94" t="s">
        <v>212</v>
      </c>
      <c r="O45" s="94" t="s">
        <v>158</v>
      </c>
      <c r="P45" s="94" t="s">
        <v>213</v>
      </c>
      <c r="Q45" s="94" t="s">
        <v>214</v>
      </c>
      <c r="R45" s="94"/>
      <c r="S45" s="94" t="s">
        <v>62</v>
      </c>
      <c r="T45" s="94"/>
    </row>
    <row r="46" spans="1:21" s="96" customFormat="1" ht="189" customHeight="1">
      <c r="A46" s="412">
        <v>3.15</v>
      </c>
      <c r="B46" s="407" t="s">
        <v>215</v>
      </c>
      <c r="C46" s="407" t="s">
        <v>53</v>
      </c>
      <c r="D46" s="94" t="s">
        <v>54</v>
      </c>
      <c r="E46" s="407" t="s">
        <v>216</v>
      </c>
      <c r="F46" s="94" t="s">
        <v>152</v>
      </c>
      <c r="G46" s="94" t="s">
        <v>217</v>
      </c>
      <c r="H46" s="161">
        <v>50183</v>
      </c>
      <c r="I46" s="161"/>
      <c r="J46" s="161"/>
      <c r="K46" s="94"/>
      <c r="L46" s="94"/>
      <c r="M46" s="104">
        <f t="shared" si="6"/>
        <v>50183</v>
      </c>
      <c r="N46" s="94" t="s">
        <v>116</v>
      </c>
      <c r="O46" s="94" t="s">
        <v>158</v>
      </c>
      <c r="P46" s="94" t="s">
        <v>218</v>
      </c>
      <c r="Q46" s="94" t="s">
        <v>219</v>
      </c>
      <c r="R46" s="94"/>
      <c r="S46" s="94" t="s">
        <v>62</v>
      </c>
      <c r="T46" s="94"/>
    </row>
    <row r="47" spans="1:21" s="96" customFormat="1" ht="156.75" customHeight="1">
      <c r="A47" s="416"/>
      <c r="B47" s="417" t="s">
        <v>220</v>
      </c>
      <c r="C47" s="407" t="s">
        <v>203</v>
      </c>
      <c r="D47" s="94" t="s">
        <v>54</v>
      </c>
      <c r="E47" s="94" t="s">
        <v>221</v>
      </c>
      <c r="F47" s="94" t="s">
        <v>152</v>
      </c>
      <c r="G47" s="94" t="s">
        <v>195</v>
      </c>
      <c r="H47" s="161"/>
      <c r="I47" s="161"/>
      <c r="J47" s="161"/>
      <c r="K47" s="94"/>
      <c r="L47" s="94"/>
      <c r="M47" s="104">
        <f t="shared" si="6"/>
        <v>0</v>
      </c>
      <c r="N47" s="94" t="s">
        <v>116</v>
      </c>
      <c r="O47" s="94" t="s">
        <v>158</v>
      </c>
      <c r="P47" s="94" t="s">
        <v>222</v>
      </c>
      <c r="Q47" s="94" t="s">
        <v>209</v>
      </c>
      <c r="R47" s="94"/>
      <c r="S47" s="94" t="s">
        <v>62</v>
      </c>
      <c r="T47" s="94"/>
    </row>
    <row r="48" spans="1:21" s="96" customFormat="1" ht="170.25" customHeight="1">
      <c r="A48" s="414"/>
      <c r="B48" s="418"/>
      <c r="C48" s="407" t="s">
        <v>223</v>
      </c>
      <c r="D48" s="94" t="s">
        <v>54</v>
      </c>
      <c r="E48" s="94" t="s">
        <v>224</v>
      </c>
      <c r="F48" s="94" t="s">
        <v>152</v>
      </c>
      <c r="G48" s="94" t="s">
        <v>24</v>
      </c>
      <c r="H48" s="161">
        <v>350000</v>
      </c>
      <c r="I48" s="161"/>
      <c r="J48" s="161"/>
      <c r="K48" s="94"/>
      <c r="L48" s="94"/>
      <c r="M48" s="104">
        <f t="shared" si="6"/>
        <v>350000</v>
      </c>
      <c r="N48" s="94" t="s">
        <v>157</v>
      </c>
      <c r="O48" s="94" t="s">
        <v>158</v>
      </c>
      <c r="P48" s="94" t="s">
        <v>225</v>
      </c>
      <c r="Q48" s="94" t="s">
        <v>226</v>
      </c>
      <c r="R48" s="94"/>
      <c r="S48" s="94" t="s">
        <v>62</v>
      </c>
      <c r="T48" s="94"/>
    </row>
    <row r="49" spans="1:22" s="96" customFormat="1" ht="47.25" customHeight="1">
      <c r="A49" s="156">
        <v>3.16</v>
      </c>
      <c r="B49" s="407" t="s">
        <v>227</v>
      </c>
      <c r="C49" s="407" t="s">
        <v>101</v>
      </c>
      <c r="D49" s="94" t="s">
        <v>54</v>
      </c>
      <c r="E49" s="94" t="s">
        <v>228</v>
      </c>
      <c r="F49" s="94" t="s">
        <v>152</v>
      </c>
      <c r="G49" s="94" t="s">
        <v>24</v>
      </c>
      <c r="H49" s="161">
        <v>751602.91</v>
      </c>
      <c r="I49" s="161">
        <v>97500</v>
      </c>
      <c r="J49" s="161"/>
      <c r="K49" s="94"/>
      <c r="L49" s="94"/>
      <c r="M49" s="104">
        <f t="shared" si="6"/>
        <v>849102.91</v>
      </c>
      <c r="N49" s="94" t="s">
        <v>157</v>
      </c>
      <c r="O49" s="94" t="s">
        <v>158</v>
      </c>
      <c r="P49" s="94"/>
      <c r="Q49" s="94"/>
      <c r="R49" s="94"/>
      <c r="S49" s="94" t="s">
        <v>62</v>
      </c>
      <c r="T49" s="94"/>
    </row>
    <row r="50" spans="1:22" s="80" customFormat="1" ht="43.5" customHeight="1">
      <c r="A50" s="99" t="s">
        <v>229</v>
      </c>
      <c r="B50" s="98"/>
      <c r="C50" s="79"/>
      <c r="D50" s="79"/>
      <c r="E50" s="79"/>
      <c r="F50" s="79"/>
      <c r="G50" s="79"/>
      <c r="H50" s="145">
        <f>SUM(H51:H53)</f>
        <v>325000</v>
      </c>
      <c r="I50" s="145">
        <f>SUM(I51:I53)</f>
        <v>0</v>
      </c>
      <c r="J50" s="145">
        <f>SUM(J51:J53)</f>
        <v>50000</v>
      </c>
      <c r="K50" s="108">
        <f>SUM(K51:K53)</f>
        <v>0</v>
      </c>
      <c r="L50" s="108">
        <f>SUM(L51:L53)</f>
        <v>0</v>
      </c>
      <c r="M50" s="108">
        <f>SUM(H50:L50)</f>
        <v>375000</v>
      </c>
      <c r="N50" s="79"/>
      <c r="O50" s="79"/>
      <c r="P50" s="79"/>
      <c r="Q50" s="79"/>
      <c r="R50" s="79"/>
      <c r="S50" s="79"/>
      <c r="T50" s="79"/>
    </row>
    <row r="51" spans="1:22" s="96" customFormat="1" ht="107.25" customHeight="1">
      <c r="A51" s="156">
        <v>3.19</v>
      </c>
      <c r="B51" s="407" t="s">
        <v>230</v>
      </c>
      <c r="C51" s="407" t="s">
        <v>53</v>
      </c>
      <c r="D51" s="94"/>
      <c r="E51" s="407" t="s">
        <v>231</v>
      </c>
      <c r="F51" s="407" t="s">
        <v>152</v>
      </c>
      <c r="G51" s="94" t="s">
        <v>232</v>
      </c>
      <c r="H51" s="161">
        <v>50000</v>
      </c>
      <c r="I51" s="161"/>
      <c r="J51" s="161">
        <v>50000</v>
      </c>
      <c r="K51" s="407"/>
      <c r="L51" s="407"/>
      <c r="M51" s="94">
        <f>SUM(H51:L51)</f>
        <v>100000</v>
      </c>
      <c r="N51" s="407" t="s">
        <v>157</v>
      </c>
      <c r="O51" s="407" t="s">
        <v>158</v>
      </c>
      <c r="P51" s="94"/>
      <c r="Q51" s="407"/>
      <c r="R51" s="407"/>
      <c r="S51" s="94"/>
      <c r="T51" s="407"/>
    </row>
    <row r="52" spans="1:22" s="96" customFormat="1" ht="50.25" customHeight="1">
      <c r="A52" s="156">
        <v>3.2</v>
      </c>
      <c r="B52" s="407" t="s">
        <v>233</v>
      </c>
      <c r="C52" s="407" t="s">
        <v>203</v>
      </c>
      <c r="D52" s="94" t="s">
        <v>54</v>
      </c>
      <c r="E52" s="407" t="s">
        <v>234</v>
      </c>
      <c r="F52" s="407" t="s">
        <v>152</v>
      </c>
      <c r="G52" s="94" t="s">
        <v>24</v>
      </c>
      <c r="H52" s="161">
        <v>250000</v>
      </c>
      <c r="I52" s="161"/>
      <c r="J52" s="161"/>
      <c r="K52" s="407"/>
      <c r="L52" s="407"/>
      <c r="M52" s="94">
        <f>SUM(H52:L52)</f>
        <v>250000</v>
      </c>
      <c r="N52" s="407" t="s">
        <v>157</v>
      </c>
      <c r="O52" s="407" t="s">
        <v>158</v>
      </c>
      <c r="P52" s="94"/>
      <c r="Q52" s="407"/>
      <c r="R52" s="407"/>
      <c r="S52" s="94"/>
      <c r="T52" s="407"/>
    </row>
    <row r="53" spans="1:22" s="96" customFormat="1" ht="210" customHeight="1">
      <c r="A53" s="156">
        <v>3.21</v>
      </c>
      <c r="B53" s="407" t="s">
        <v>235</v>
      </c>
      <c r="C53" s="407" t="s">
        <v>53</v>
      </c>
      <c r="D53" s="94" t="s">
        <v>54</v>
      </c>
      <c r="E53" s="407" t="s">
        <v>236</v>
      </c>
      <c r="F53" s="407" t="s">
        <v>152</v>
      </c>
      <c r="G53" s="94" t="s">
        <v>237</v>
      </c>
      <c r="H53" s="161">
        <v>25000</v>
      </c>
      <c r="I53" s="161"/>
      <c r="J53" s="161"/>
      <c r="K53" s="407"/>
      <c r="L53" s="407"/>
      <c r="M53" s="94">
        <f t="shared" si="6"/>
        <v>25000</v>
      </c>
      <c r="N53" s="407" t="s">
        <v>238</v>
      </c>
      <c r="O53" s="407" t="s">
        <v>158</v>
      </c>
      <c r="P53" s="94"/>
      <c r="Q53" s="407"/>
      <c r="R53" s="407"/>
      <c r="S53" s="94"/>
      <c r="T53" s="407"/>
    </row>
    <row r="54" spans="1:22" ht="36.75" customHeight="1">
      <c r="A54" s="95" t="s">
        <v>239</v>
      </c>
      <c r="B54" s="95"/>
      <c r="C54" s="95"/>
      <c r="D54" s="6"/>
      <c r="E54" s="6"/>
      <c r="F54" s="6"/>
      <c r="G54" s="6"/>
      <c r="H54" s="123">
        <f>SUM(H55:H63)</f>
        <v>1158636.47</v>
      </c>
      <c r="I54" s="138">
        <f>SUM(I55:I63)</f>
        <v>1364293.43</v>
      </c>
      <c r="J54" s="106">
        <f>SUM(J55:J63)</f>
        <v>2495000</v>
      </c>
      <c r="K54" s="106">
        <f>SUM(K55:K63)</f>
        <v>0</v>
      </c>
      <c r="L54" s="106">
        <f>SUM(L55:L63)</f>
        <v>0</v>
      </c>
      <c r="M54" s="106">
        <f>+SUM(H54:L54)</f>
        <v>5017929.9000000004</v>
      </c>
      <c r="N54" s="6"/>
      <c r="O54" s="6"/>
      <c r="P54" s="6"/>
      <c r="Q54" s="6"/>
      <c r="R54" s="6"/>
      <c r="S54" s="6"/>
      <c r="T54" s="6"/>
    </row>
    <row r="55" spans="1:22" s="96" customFormat="1" ht="120" customHeight="1" thickBot="1">
      <c r="A55" s="300" t="s">
        <v>240</v>
      </c>
      <c r="B55" s="413" t="s">
        <v>241</v>
      </c>
      <c r="C55" s="417" t="s">
        <v>53</v>
      </c>
      <c r="D55" s="294" t="s">
        <v>54</v>
      </c>
      <c r="E55" s="407" t="s">
        <v>242</v>
      </c>
      <c r="F55" s="94" t="s">
        <v>239</v>
      </c>
      <c r="G55" s="147" t="s">
        <v>243</v>
      </c>
      <c r="H55" s="419">
        <v>25000</v>
      </c>
      <c r="I55" s="148"/>
      <c r="J55" s="149">
        <v>70000</v>
      </c>
      <c r="K55" s="94"/>
      <c r="L55" s="94"/>
      <c r="M55" s="104">
        <f t="shared" ref="M55:M62" si="7">SUM(H55:L55)</f>
        <v>95000</v>
      </c>
      <c r="N55" s="94" t="s">
        <v>244</v>
      </c>
      <c r="O55" s="94" t="s">
        <v>117</v>
      </c>
      <c r="P55" s="94" t="s">
        <v>245</v>
      </c>
      <c r="Q55" s="94" t="s">
        <v>246</v>
      </c>
      <c r="R55" s="94"/>
      <c r="S55" s="94" t="s">
        <v>62</v>
      </c>
      <c r="T55" s="94"/>
    </row>
    <row r="56" spans="1:22" s="96" customFormat="1" ht="186.75" customHeight="1" thickBot="1">
      <c r="A56" s="301"/>
      <c r="B56" s="420"/>
      <c r="C56" s="421"/>
      <c r="D56" s="294"/>
      <c r="E56" s="407" t="s">
        <v>247</v>
      </c>
      <c r="F56" s="94" t="s">
        <v>239</v>
      </c>
      <c r="G56" s="147" t="s">
        <v>243</v>
      </c>
      <c r="H56" s="419">
        <v>700000</v>
      </c>
      <c r="I56" s="148">
        <v>1142423.43</v>
      </c>
      <c r="J56" s="149">
        <v>800000</v>
      </c>
      <c r="K56" s="94"/>
      <c r="L56" s="94"/>
      <c r="M56" s="104">
        <f t="shared" si="7"/>
        <v>2642423.4299999997</v>
      </c>
      <c r="N56" s="94" t="s">
        <v>244</v>
      </c>
      <c r="O56" s="94" t="s">
        <v>58</v>
      </c>
      <c r="P56" s="94" t="s">
        <v>245</v>
      </c>
      <c r="Q56" s="94" t="s">
        <v>248</v>
      </c>
      <c r="R56" s="94"/>
      <c r="S56" s="94" t="s">
        <v>62</v>
      </c>
      <c r="T56" s="94"/>
    </row>
    <row r="57" spans="1:22" s="96" customFormat="1" ht="98.25" customHeight="1" thickBot="1">
      <c r="A57" s="302"/>
      <c r="B57" s="415"/>
      <c r="C57" s="418"/>
      <c r="D57" s="293"/>
      <c r="E57" s="407" t="s">
        <v>249</v>
      </c>
      <c r="F57" s="94" t="s">
        <v>239</v>
      </c>
      <c r="G57" s="147" t="s">
        <v>243</v>
      </c>
      <c r="H57" s="150">
        <v>150000</v>
      </c>
      <c r="I57" s="148"/>
      <c r="J57" s="149">
        <v>100000</v>
      </c>
      <c r="K57" s="94"/>
      <c r="L57" s="94"/>
      <c r="M57" s="104">
        <f t="shared" si="7"/>
        <v>250000</v>
      </c>
      <c r="N57" s="94" t="s">
        <v>244</v>
      </c>
      <c r="O57" s="94" t="s">
        <v>58</v>
      </c>
      <c r="P57" s="94" t="s">
        <v>245</v>
      </c>
      <c r="Q57" s="94" t="s">
        <v>250</v>
      </c>
      <c r="R57" s="94"/>
      <c r="S57" s="94" t="s">
        <v>76</v>
      </c>
      <c r="T57" s="94"/>
    </row>
    <row r="58" spans="1:22" ht="108.75" customHeight="1" thickBot="1">
      <c r="A58" s="305" t="s">
        <v>251</v>
      </c>
      <c r="B58" s="422" t="s">
        <v>252</v>
      </c>
      <c r="C58" s="423" t="s">
        <v>53</v>
      </c>
      <c r="D58" s="298" t="s">
        <v>54</v>
      </c>
      <c r="E58" s="146" t="s">
        <v>253</v>
      </c>
      <c r="F58" s="8" t="s">
        <v>239</v>
      </c>
      <c r="G58" s="82" t="s">
        <v>243</v>
      </c>
      <c r="H58" s="76">
        <v>125000</v>
      </c>
      <c r="I58" s="102"/>
      <c r="J58" s="76">
        <v>150000</v>
      </c>
      <c r="K58" s="8"/>
      <c r="L58" s="8"/>
      <c r="M58" s="8">
        <f t="shared" si="7"/>
        <v>275000</v>
      </c>
      <c r="N58" s="8" t="s">
        <v>244</v>
      </c>
      <c r="O58" s="8" t="s">
        <v>117</v>
      </c>
      <c r="P58" s="8" t="s">
        <v>245</v>
      </c>
      <c r="Q58" s="8" t="s">
        <v>248</v>
      </c>
      <c r="R58" s="8"/>
      <c r="S58" s="8" t="s">
        <v>62</v>
      </c>
      <c r="T58" s="8"/>
    </row>
    <row r="59" spans="1:22" ht="111.75" customHeight="1" thickBot="1">
      <c r="A59" s="306"/>
      <c r="B59" s="424"/>
      <c r="C59" s="425"/>
      <c r="D59" s="299"/>
      <c r="E59" s="146" t="s">
        <v>254</v>
      </c>
      <c r="F59" s="8" t="s">
        <v>239</v>
      </c>
      <c r="G59" s="82" t="s">
        <v>243</v>
      </c>
      <c r="H59" s="426"/>
      <c r="I59" s="102"/>
      <c r="J59" s="76">
        <v>200000</v>
      </c>
      <c r="K59" s="8"/>
      <c r="L59" s="8"/>
      <c r="M59" s="103">
        <f t="shared" si="7"/>
        <v>200000</v>
      </c>
      <c r="N59" s="8" t="s">
        <v>244</v>
      </c>
      <c r="O59" s="8" t="s">
        <v>117</v>
      </c>
      <c r="P59" s="8" t="s">
        <v>245</v>
      </c>
      <c r="Q59" s="8" t="s">
        <v>255</v>
      </c>
      <c r="R59" s="8"/>
      <c r="S59" s="8" t="s">
        <v>62</v>
      </c>
      <c r="T59" s="8"/>
    </row>
    <row r="60" spans="1:22" ht="98.25" customHeight="1" thickBot="1">
      <c r="A60" s="305" t="s">
        <v>256</v>
      </c>
      <c r="B60" s="427" t="s">
        <v>257</v>
      </c>
      <c r="C60" s="423" t="s">
        <v>53</v>
      </c>
      <c r="D60" s="298" t="s">
        <v>54</v>
      </c>
      <c r="E60" s="146" t="s">
        <v>258</v>
      </c>
      <c r="F60" s="8" t="s">
        <v>259</v>
      </c>
      <c r="G60" s="82" t="s">
        <v>243</v>
      </c>
      <c r="H60" s="426"/>
      <c r="I60" s="102">
        <v>83720</v>
      </c>
      <c r="J60" s="76">
        <v>1000000</v>
      </c>
      <c r="K60" s="8"/>
      <c r="L60" s="8"/>
      <c r="M60" s="103">
        <f t="shared" si="7"/>
        <v>1083720</v>
      </c>
      <c r="N60" s="8" t="s">
        <v>244</v>
      </c>
      <c r="O60" s="8" t="s">
        <v>58</v>
      </c>
      <c r="P60" s="8" t="s">
        <v>245</v>
      </c>
      <c r="Q60" s="8" t="s">
        <v>248</v>
      </c>
      <c r="R60" s="8"/>
      <c r="S60" s="8" t="s">
        <v>62</v>
      </c>
      <c r="T60" s="8"/>
    </row>
    <row r="61" spans="1:22" ht="78" customHeight="1" thickBot="1">
      <c r="A61" s="306"/>
      <c r="B61" s="427" t="s">
        <v>260</v>
      </c>
      <c r="C61" s="425"/>
      <c r="D61" s="299"/>
      <c r="E61" s="146" t="s">
        <v>261</v>
      </c>
      <c r="F61" s="8" t="s">
        <v>259</v>
      </c>
      <c r="G61" s="82" t="s">
        <v>243</v>
      </c>
      <c r="H61" s="426"/>
      <c r="I61" s="102"/>
      <c r="J61" s="103">
        <v>100000</v>
      </c>
      <c r="K61" s="8"/>
      <c r="L61" s="8"/>
      <c r="M61" s="103">
        <f t="shared" si="7"/>
        <v>100000</v>
      </c>
      <c r="N61" s="8" t="s">
        <v>244</v>
      </c>
      <c r="O61" s="8" t="s">
        <v>58</v>
      </c>
      <c r="P61" s="8" t="s">
        <v>245</v>
      </c>
      <c r="Q61" s="8" t="s">
        <v>248</v>
      </c>
      <c r="R61" s="8"/>
      <c r="S61" s="8"/>
      <c r="T61" s="8"/>
    </row>
    <row r="62" spans="1:22" ht="81" customHeight="1" thickBot="1">
      <c r="A62" s="305" t="s">
        <v>262</v>
      </c>
      <c r="B62" s="427" t="s">
        <v>263</v>
      </c>
      <c r="C62" s="427" t="s">
        <v>53</v>
      </c>
      <c r="D62" s="8" t="s">
        <v>54</v>
      </c>
      <c r="E62" s="146" t="s">
        <v>264</v>
      </c>
      <c r="F62" s="8" t="s">
        <v>239</v>
      </c>
      <c r="G62" s="82" t="s">
        <v>243</v>
      </c>
      <c r="H62" s="426"/>
      <c r="I62" s="102"/>
      <c r="J62" s="103">
        <v>75000</v>
      </c>
      <c r="K62" s="8"/>
      <c r="L62" s="8"/>
      <c r="M62" s="103">
        <f t="shared" si="7"/>
        <v>75000</v>
      </c>
      <c r="N62" s="8" t="s">
        <v>244</v>
      </c>
      <c r="O62" s="8" t="s">
        <v>58</v>
      </c>
      <c r="P62" s="8" t="s">
        <v>245</v>
      </c>
      <c r="Q62" s="8" t="s">
        <v>248</v>
      </c>
      <c r="R62" s="8"/>
      <c r="S62" s="8"/>
      <c r="T62" s="8"/>
    </row>
    <row r="63" spans="1:22" ht="28.5" customHeight="1" thickBot="1">
      <c r="A63" s="306"/>
      <c r="B63" s="427" t="s">
        <v>265</v>
      </c>
      <c r="C63" s="427" t="s">
        <v>101</v>
      </c>
      <c r="D63" s="8" t="s">
        <v>54</v>
      </c>
      <c r="E63" s="146" t="s">
        <v>265</v>
      </c>
      <c r="F63" s="428" t="s">
        <v>239</v>
      </c>
      <c r="G63" s="428" t="s">
        <v>24</v>
      </c>
      <c r="H63" s="127">
        <v>158636.47</v>
      </c>
      <c r="I63" s="429">
        <v>138150</v>
      </c>
      <c r="J63" s="428" t="s">
        <v>73</v>
      </c>
      <c r="K63" s="428" t="s">
        <v>73</v>
      </c>
      <c r="L63" s="428" t="s">
        <v>73</v>
      </c>
      <c r="M63" s="428" t="s">
        <v>73</v>
      </c>
      <c r="N63" s="428" t="s">
        <v>73</v>
      </c>
      <c r="O63" s="428" t="s">
        <v>73</v>
      </c>
      <c r="P63" s="428" t="s">
        <v>73</v>
      </c>
      <c r="Q63" s="428" t="s">
        <v>73</v>
      </c>
      <c r="R63" s="428" t="s">
        <v>73</v>
      </c>
      <c r="S63" s="428" t="s">
        <v>73</v>
      </c>
      <c r="T63" s="428" t="s">
        <v>73</v>
      </c>
      <c r="U63" s="100"/>
      <c r="V63" s="100"/>
    </row>
    <row r="64" spans="1:22" ht="16.149999999999999" thickBot="1">
      <c r="A64" s="307" t="s">
        <v>266</v>
      </c>
      <c r="B64" s="430"/>
      <c r="C64" s="431" t="s">
        <v>73</v>
      </c>
      <c r="D64" s="297" t="s">
        <v>73</v>
      </c>
      <c r="E64" s="431" t="s">
        <v>73</v>
      </c>
      <c r="F64" s="297" t="s">
        <v>73</v>
      </c>
      <c r="G64" s="432"/>
      <c r="H64" s="128">
        <f>SUM(H65:H69)</f>
        <v>362956.2</v>
      </c>
      <c r="I64" s="140">
        <f>SUM(I65:I69)</f>
        <v>400000</v>
      </c>
      <c r="J64" s="110">
        <f t="shared" ref="J64:L64" si="8">SUM(J65:J68)</f>
        <v>300000</v>
      </c>
      <c r="K64" s="109">
        <f t="shared" si="8"/>
        <v>0</v>
      </c>
      <c r="L64" s="109">
        <f t="shared" si="8"/>
        <v>0</v>
      </c>
      <c r="M64" s="433">
        <f>SUM(H64:L64)</f>
        <v>1062956.2</v>
      </c>
      <c r="N64" s="109" t="s">
        <v>73</v>
      </c>
      <c r="O64" s="431" t="s">
        <v>73</v>
      </c>
      <c r="P64" s="297" t="s">
        <v>73</v>
      </c>
      <c r="Q64" s="431" t="s">
        <v>73</v>
      </c>
      <c r="R64" s="297" t="s">
        <v>73</v>
      </c>
      <c r="S64" s="431" t="s">
        <v>73</v>
      </c>
      <c r="T64" s="297" t="s">
        <v>73</v>
      </c>
      <c r="U64" s="97"/>
      <c r="V64" s="97"/>
    </row>
    <row r="65" spans="1:22" ht="57.4" thickBot="1">
      <c r="A65" s="143" t="s">
        <v>73</v>
      </c>
      <c r="B65" s="427" t="s">
        <v>267</v>
      </c>
      <c r="C65" s="427" t="s">
        <v>53</v>
      </c>
      <c r="D65" s="8" t="s">
        <v>54</v>
      </c>
      <c r="E65" s="146" t="s">
        <v>268</v>
      </c>
      <c r="F65" s="143" t="s">
        <v>269</v>
      </c>
      <c r="G65" s="82" t="s">
        <v>243</v>
      </c>
      <c r="H65" s="126">
        <v>70000</v>
      </c>
      <c r="I65" s="102">
        <v>50000</v>
      </c>
      <c r="J65" s="76">
        <v>100000</v>
      </c>
      <c r="K65" s="8" t="s">
        <v>73</v>
      </c>
      <c r="L65" s="8" t="s">
        <v>73</v>
      </c>
      <c r="M65" s="8">
        <f>SUM(H65:L65)</f>
        <v>220000</v>
      </c>
      <c r="N65" s="82" t="s">
        <v>73</v>
      </c>
      <c r="O65" s="126" t="s">
        <v>73</v>
      </c>
      <c r="P65" s="102" t="s">
        <v>73</v>
      </c>
      <c r="Q65" s="76" t="s">
        <v>73</v>
      </c>
      <c r="R65" s="8" t="s">
        <v>73</v>
      </c>
      <c r="S65" s="8" t="s">
        <v>73</v>
      </c>
      <c r="T65" s="8" t="s">
        <v>73</v>
      </c>
      <c r="U65" s="97"/>
      <c r="V65" s="97"/>
    </row>
    <row r="66" spans="1:22" ht="57.4" thickBot="1">
      <c r="A66" s="143"/>
      <c r="B66" s="427" t="s">
        <v>270</v>
      </c>
      <c r="C66" s="427" t="s">
        <v>53</v>
      </c>
      <c r="D66" s="8" t="s">
        <v>54</v>
      </c>
      <c r="E66" s="146" t="s">
        <v>271</v>
      </c>
      <c r="F66" s="143" t="s">
        <v>269</v>
      </c>
      <c r="G66" s="82" t="s">
        <v>243</v>
      </c>
      <c r="H66" s="426">
        <v>40000</v>
      </c>
      <c r="I66" s="102">
        <v>50000</v>
      </c>
      <c r="J66" s="76">
        <v>100000</v>
      </c>
      <c r="K66" s="8"/>
      <c r="L66" s="8"/>
      <c r="M66" s="103">
        <f>SUM(H66:L66)</f>
        <v>190000</v>
      </c>
      <c r="N66" s="82"/>
      <c r="O66" s="426"/>
      <c r="P66" s="102"/>
      <c r="Q66" s="76"/>
      <c r="R66" s="8"/>
      <c r="S66" s="8"/>
      <c r="T66" s="103"/>
      <c r="U66" s="97"/>
      <c r="V66" s="97"/>
    </row>
    <row r="67" spans="1:22" ht="57.4" thickBot="1">
      <c r="A67" s="143"/>
      <c r="B67" s="427" t="s">
        <v>272</v>
      </c>
      <c r="C67" s="427" t="s">
        <v>53</v>
      </c>
      <c r="D67" s="8" t="s">
        <v>54</v>
      </c>
      <c r="E67" s="146" t="s">
        <v>272</v>
      </c>
      <c r="F67" s="143" t="s">
        <v>269</v>
      </c>
      <c r="G67" s="82" t="s">
        <v>243</v>
      </c>
      <c r="H67" s="126">
        <v>50000</v>
      </c>
      <c r="I67" s="102"/>
      <c r="J67" s="76">
        <v>80000</v>
      </c>
      <c r="K67" s="8"/>
      <c r="L67" s="8"/>
      <c r="M67" s="103">
        <f t="shared" ref="M67:M69" si="9">SUM(H67:L67)</f>
        <v>130000</v>
      </c>
      <c r="N67" s="82"/>
      <c r="O67" s="426"/>
      <c r="P67" s="102"/>
      <c r="Q67" s="76"/>
      <c r="R67" s="8"/>
      <c r="S67" s="8"/>
      <c r="T67" s="103"/>
      <c r="U67" s="97"/>
      <c r="V67" s="97"/>
    </row>
    <row r="68" spans="1:22" ht="40.5" customHeight="1" thickBot="1">
      <c r="A68" s="143" t="s">
        <v>73</v>
      </c>
      <c r="B68" s="427" t="s">
        <v>273</v>
      </c>
      <c r="C68" s="427" t="s">
        <v>53</v>
      </c>
      <c r="D68" s="8" t="s">
        <v>54</v>
      </c>
      <c r="E68" s="146" t="s">
        <v>274</v>
      </c>
      <c r="F68" s="143" t="s">
        <v>269</v>
      </c>
      <c r="G68" s="82" t="s">
        <v>243</v>
      </c>
      <c r="H68" s="426">
        <v>40000</v>
      </c>
      <c r="I68" s="102">
        <v>20000</v>
      </c>
      <c r="J68" s="76">
        <v>20000</v>
      </c>
      <c r="K68" s="8" t="s">
        <v>73</v>
      </c>
      <c r="L68" s="8" t="s">
        <v>73</v>
      </c>
      <c r="M68" s="103">
        <f t="shared" si="9"/>
        <v>80000</v>
      </c>
      <c r="N68" s="82" t="s">
        <v>73</v>
      </c>
      <c r="O68" s="426" t="s">
        <v>73</v>
      </c>
      <c r="P68" s="102" t="s">
        <v>73</v>
      </c>
      <c r="Q68" s="103" t="s">
        <v>73</v>
      </c>
      <c r="R68" s="8" t="s">
        <v>73</v>
      </c>
      <c r="S68" s="8" t="s">
        <v>73</v>
      </c>
      <c r="T68" s="103" t="s">
        <v>73</v>
      </c>
      <c r="U68" s="97"/>
      <c r="V68" s="97"/>
    </row>
    <row r="69" spans="1:22" ht="48" customHeight="1" thickBot="1">
      <c r="A69" s="143"/>
      <c r="B69" s="427" t="s">
        <v>275</v>
      </c>
      <c r="C69" s="427" t="s">
        <v>101</v>
      </c>
      <c r="D69" s="8" t="s">
        <v>54</v>
      </c>
      <c r="E69" s="146" t="s">
        <v>276</v>
      </c>
      <c r="F69" s="143" t="s">
        <v>269</v>
      </c>
      <c r="G69" s="427" t="s">
        <v>169</v>
      </c>
      <c r="H69" s="126">
        <v>162956.20000000001</v>
      </c>
      <c r="I69" s="102">
        <v>280000</v>
      </c>
      <c r="J69" s="76">
        <v>49865</v>
      </c>
      <c r="K69" s="81"/>
      <c r="L69" s="81"/>
      <c r="M69" s="105">
        <f t="shared" si="9"/>
        <v>492821.2</v>
      </c>
      <c r="N69" s="81"/>
      <c r="O69" s="81"/>
      <c r="P69" s="81"/>
      <c r="Q69" s="81"/>
      <c r="R69" s="81"/>
      <c r="S69" s="81"/>
      <c r="T69" s="81"/>
      <c r="U69" s="97"/>
      <c r="V69" s="97"/>
    </row>
    <row r="71" spans="1:22">
      <c r="H71" s="130"/>
    </row>
    <row r="72" spans="1:22">
      <c r="A72" s="303" t="s">
        <v>277</v>
      </c>
      <c r="B72" s="304"/>
      <c r="D72" s="303" t="s">
        <v>278</v>
      </c>
      <c r="E72" s="304"/>
      <c r="H72" s="132"/>
      <c r="K72" s="131"/>
    </row>
    <row r="73" spans="1:22">
      <c r="A73" s="4" t="s">
        <v>14</v>
      </c>
      <c r="B73" s="4" t="s">
        <v>15</v>
      </c>
      <c r="D73" s="4" t="s">
        <v>14</v>
      </c>
      <c r="E73" s="4" t="s">
        <v>15</v>
      </c>
    </row>
    <row r="74" spans="1:22">
      <c r="A74" s="3" t="s">
        <v>16</v>
      </c>
      <c r="B74" s="5">
        <f>SUM(I3:I69)</f>
        <v>13841486.859999999</v>
      </c>
      <c r="D74" s="3" t="s">
        <v>16</v>
      </c>
      <c r="E74" s="5">
        <f>SUM(L3:L69)</f>
        <v>0</v>
      </c>
    </row>
    <row r="75" spans="1:22">
      <c r="A75" s="3" t="s">
        <v>279</v>
      </c>
      <c r="B75" s="5">
        <f>SUM(H3:H69)</f>
        <v>19316469.979999997</v>
      </c>
      <c r="D75" s="3" t="s">
        <v>17</v>
      </c>
      <c r="E75" s="5">
        <v>0</v>
      </c>
    </row>
    <row r="76" spans="1:22">
      <c r="A76" s="3" t="s">
        <v>280</v>
      </c>
      <c r="B76" s="5">
        <f>'Tab 1 Budget summary'!C17</f>
        <v>1684598.28</v>
      </c>
      <c r="D76" s="3"/>
      <c r="E76" s="5"/>
    </row>
    <row r="77" spans="1:22">
      <c r="A77" s="3" t="s">
        <v>18</v>
      </c>
      <c r="B77" s="5">
        <f>SUM(J3:J69)</f>
        <v>15364332</v>
      </c>
      <c r="D77" s="3" t="s">
        <v>18</v>
      </c>
      <c r="E77" s="5">
        <v>0</v>
      </c>
    </row>
    <row r="78" spans="1:22">
      <c r="A78" s="3" t="s">
        <v>19</v>
      </c>
      <c r="B78" s="5">
        <v>0</v>
      </c>
      <c r="D78" s="3" t="s">
        <v>19</v>
      </c>
      <c r="E78" s="5">
        <v>0</v>
      </c>
    </row>
    <row r="79" spans="1:22">
      <c r="A79" s="3" t="s">
        <v>20</v>
      </c>
      <c r="B79" s="5">
        <f>SUM(L3:L69)</f>
        <v>0</v>
      </c>
      <c r="D79" s="3" t="s">
        <v>20</v>
      </c>
      <c r="E79" s="5">
        <v>0</v>
      </c>
    </row>
    <row r="80" spans="1:22">
      <c r="A80" s="3" t="s">
        <v>21</v>
      </c>
      <c r="B80" s="5">
        <f>E498</f>
        <v>0</v>
      </c>
      <c r="D80" s="3" t="s">
        <v>21</v>
      </c>
      <c r="E80" s="5">
        <f>SUM(E74:E79)</f>
        <v>0</v>
      </c>
    </row>
  </sheetData>
  <mergeCells count="42">
    <mergeCell ref="S64:T64"/>
    <mergeCell ref="A72:B72"/>
    <mergeCell ref="D72:E72"/>
    <mergeCell ref="C58:C59"/>
    <mergeCell ref="B58:B59"/>
    <mergeCell ref="A58:A59"/>
    <mergeCell ref="D60:D61"/>
    <mergeCell ref="C60:C61"/>
    <mergeCell ref="A60:A61"/>
    <mergeCell ref="A62:A63"/>
    <mergeCell ref="O64:P64"/>
    <mergeCell ref="Q64:R64"/>
    <mergeCell ref="E64:F64"/>
    <mergeCell ref="A64:B64"/>
    <mergeCell ref="A22:A23"/>
    <mergeCell ref="B24:B25"/>
    <mergeCell ref="A24:A25"/>
    <mergeCell ref="C64:D64"/>
    <mergeCell ref="D24:D25"/>
    <mergeCell ref="C24:C25"/>
    <mergeCell ref="B22:B23"/>
    <mergeCell ref="B47:B48"/>
    <mergeCell ref="D58:D59"/>
    <mergeCell ref="D55:D57"/>
    <mergeCell ref="C55:C57"/>
    <mergeCell ref="B43:B44"/>
    <mergeCell ref="A43:A44"/>
    <mergeCell ref="A55:A57"/>
    <mergeCell ref="B55:B57"/>
    <mergeCell ref="A46:A48"/>
    <mergeCell ref="D16:D18"/>
    <mergeCell ref="C16:C18"/>
    <mergeCell ref="D19:D20"/>
    <mergeCell ref="C19:C20"/>
    <mergeCell ref="D22:D23"/>
    <mergeCell ref="C22:C23"/>
    <mergeCell ref="A6:A7"/>
    <mergeCell ref="B6:B7"/>
    <mergeCell ref="B16:B17"/>
    <mergeCell ref="B19:B20"/>
    <mergeCell ref="A19:A20"/>
    <mergeCell ref="A16:A18"/>
  </mergeCells>
  <phoneticPr fontId="33" type="noConversion"/>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9B2046C-538B-4B06-B33B-C2B6B44A4764}">
          <x14:formula1>
            <xm:f>Lists!$D$3:$D$5</xm:f>
          </x14:formula1>
          <xm:sqref>S55:S62 S16:S29 S3:S13</xm:sqref>
        </x14:dataValidation>
        <x14:dataValidation type="list" allowBlank="1" showInputMessage="1" showErrorMessage="1" xr:uid="{53A7D7ED-56C5-4F67-96B7-214222642198}">
          <x14:formula1>
            <xm:f>Lists!$B$3:$B$5</xm:f>
          </x14:formula1>
          <xm:sqref>C55 C58 C19 C21:C22 C24 C26:C29 C60 C62</xm:sqref>
        </x14:dataValidation>
        <x14:dataValidation type="list" allowBlank="1" showInputMessage="1" showErrorMessage="1" xr:uid="{C5C43B2F-9203-4ED4-B297-D7806103F209}">
          <x14:formula1>
            <xm:f>Lists!$I$3:$I$4</xm:f>
          </x14:formula1>
          <xm:sqref>D55 D58 D16 D19 D21:D22 D24 D3:D13 D26:D29 D60 D62</xm:sqref>
        </x14:dataValidation>
        <x14:dataValidation type="list" allowBlank="1" showInputMessage="1" showErrorMessage="1" xr:uid="{F006DCD3-DA20-4876-BF15-FCB7EBB8E4DF}">
          <x14:formula1>
            <xm:f>Lists!$K$3:$K$6</xm:f>
          </x14:formula1>
          <xm:sqref>F3:F14 F55:F61 F16:F29</xm:sqref>
        </x14:dataValidation>
        <x14:dataValidation type="list" allowBlank="1" showInputMessage="1" showErrorMessage="1" xr:uid="{27FBFD7F-36B4-416E-9046-C7A0BF7DD598}">
          <x14:formula1>
            <xm:f>Lists!$B$2:$B$5</xm:f>
          </x14:formula1>
          <xm:sqref>C16 C3:C13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FE1B-5BC3-453C-94ED-49315299C33C}">
  <dimension ref="A1:E8"/>
  <sheetViews>
    <sheetView zoomScale="70" zoomScaleNormal="70" workbookViewId="0">
      <selection activeCell="C7" sqref="C7"/>
    </sheetView>
  </sheetViews>
  <sheetFormatPr defaultRowHeight="15.75"/>
  <cols>
    <col min="1" max="1" width="64.125" bestFit="1" customWidth="1"/>
    <col min="2" max="2" width="54.125" customWidth="1"/>
    <col min="3" max="3" width="72.125" customWidth="1"/>
    <col min="4" max="4" width="26.375" customWidth="1"/>
    <col min="5" max="5" width="54.625" customWidth="1"/>
    <col min="6" max="6" width="62.375" customWidth="1"/>
  </cols>
  <sheetData>
    <row r="1" spans="1:5" ht="16.149999999999999" thickBot="1"/>
    <row r="2" spans="1:5">
      <c r="A2" s="162" t="s">
        <v>281</v>
      </c>
      <c r="B2" s="163" t="s">
        <v>282</v>
      </c>
      <c r="C2" s="163" t="s">
        <v>283</v>
      </c>
      <c r="D2" s="163" t="s">
        <v>284</v>
      </c>
      <c r="E2" s="163" t="s">
        <v>285</v>
      </c>
    </row>
    <row r="3" spans="1:5" ht="405.75" customHeight="1">
      <c r="A3" s="434" t="s">
        <v>286</v>
      </c>
      <c r="B3" s="435" t="s">
        <v>287</v>
      </c>
      <c r="C3" s="436" t="s">
        <v>288</v>
      </c>
      <c r="D3" s="436" t="s">
        <v>289</v>
      </c>
      <c r="E3" s="164" t="s">
        <v>290</v>
      </c>
    </row>
    <row r="4" spans="1:5" ht="285" customHeight="1">
      <c r="A4" s="195" t="s">
        <v>291</v>
      </c>
      <c r="B4" s="435" t="s">
        <v>292</v>
      </c>
      <c r="C4" s="436" t="s">
        <v>293</v>
      </c>
      <c r="D4" s="436" t="s">
        <v>294</v>
      </c>
      <c r="E4" s="434" t="s">
        <v>295</v>
      </c>
    </row>
    <row r="5" spans="1:5" ht="250.5" customHeight="1">
      <c r="A5" s="437" t="s">
        <v>296</v>
      </c>
      <c r="B5" s="436" t="s">
        <v>297</v>
      </c>
      <c r="C5" s="436" t="s">
        <v>298</v>
      </c>
      <c r="D5" s="436" t="s">
        <v>299</v>
      </c>
      <c r="E5" s="164" t="s">
        <v>300</v>
      </c>
    </row>
    <row r="6" spans="1:5" ht="164.25" customHeight="1">
      <c r="A6" s="438" t="s">
        <v>301</v>
      </c>
      <c r="B6" s="439" t="s">
        <v>302</v>
      </c>
      <c r="C6" s="440" t="s">
        <v>303</v>
      </c>
      <c r="D6" s="440" t="s">
        <v>304</v>
      </c>
      <c r="E6" s="194" t="s">
        <v>305</v>
      </c>
    </row>
    <row r="7" spans="1:5" ht="114.4">
      <c r="A7" s="441" t="s">
        <v>306</v>
      </c>
      <c r="B7" s="442" t="s">
        <v>307</v>
      </c>
      <c r="C7" s="443" t="s">
        <v>308</v>
      </c>
      <c r="D7" s="444" t="s">
        <v>309</v>
      </c>
      <c r="E7" s="445" t="s">
        <v>310</v>
      </c>
    </row>
    <row r="8" spans="1:5">
      <c r="A8" s="446"/>
      <c r="B8" s="193"/>
      <c r="C8" s="447"/>
      <c r="D8" s="447"/>
      <c r="E8" s="448"/>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59B2F-F966-498C-8E78-886094B6208E}">
  <sheetPr>
    <tabColor theme="8" tint="0.39997558519241921"/>
  </sheetPr>
  <dimension ref="A1:V19"/>
  <sheetViews>
    <sheetView showGridLines="0" tabSelected="1" zoomScale="60" zoomScaleNormal="60" workbookViewId="0">
      <pane ySplit="2" topLeftCell="A3" activePane="bottomLeft" state="frozen"/>
      <selection pane="bottomLeft" activeCell="U16" sqref="U16"/>
      <selection activeCell="A2" sqref="A2"/>
    </sheetView>
  </sheetViews>
  <sheetFormatPr defaultRowHeight="15.75"/>
  <cols>
    <col min="1" max="1" width="7.25" customWidth="1"/>
    <col min="2" max="2" width="7.625" customWidth="1"/>
    <col min="3" max="3" width="22.625" customWidth="1"/>
    <col min="4" max="4" width="48.25" customWidth="1"/>
    <col min="5" max="5" width="30.375" customWidth="1"/>
    <col min="6" max="6" width="22.75" customWidth="1"/>
    <col min="7" max="7" width="22.25" customWidth="1"/>
    <col min="8" max="9" width="21.5" customWidth="1"/>
    <col min="10" max="10" width="30.25" customWidth="1"/>
    <col min="11" max="11" width="24.125" customWidth="1"/>
    <col min="12" max="12" width="30.875" customWidth="1"/>
    <col min="13" max="18" width="13.625" hidden="1" customWidth="1"/>
    <col min="19" max="19" width="15.5" hidden="1" customWidth="1"/>
    <col min="21" max="21" width="44.75" customWidth="1"/>
    <col min="22" max="22" width="46.125" customWidth="1"/>
  </cols>
  <sheetData>
    <row r="1" spans="1:22" ht="37.5" customHeight="1">
      <c r="A1" s="328" t="s">
        <v>311</v>
      </c>
      <c r="B1" s="329"/>
      <c r="C1" s="329"/>
      <c r="D1" s="329"/>
      <c r="E1" s="329"/>
      <c r="F1" s="319" t="s">
        <v>312</v>
      </c>
      <c r="G1" s="319"/>
      <c r="H1" s="319"/>
      <c r="I1" s="319"/>
      <c r="J1" s="319"/>
      <c r="K1" s="319"/>
      <c r="L1" s="320"/>
      <c r="M1" s="321" t="s">
        <v>313</v>
      </c>
      <c r="N1" s="321"/>
      <c r="O1" s="321"/>
      <c r="P1" s="321"/>
      <c r="Q1" s="321"/>
      <c r="R1" s="321"/>
      <c r="S1" s="322"/>
      <c r="U1" s="279" t="s">
        <v>314</v>
      </c>
      <c r="V1" s="279" t="s">
        <v>315</v>
      </c>
    </row>
    <row r="2" spans="1:22" ht="59.25" customHeight="1" thickBot="1">
      <c r="A2" s="250" t="s">
        <v>316</v>
      </c>
      <c r="B2" s="251" t="s">
        <v>317</v>
      </c>
      <c r="C2" s="252" t="s">
        <v>318</v>
      </c>
      <c r="D2" s="253" t="s">
        <v>319</v>
      </c>
      <c r="E2" s="253" t="s">
        <v>320</v>
      </c>
      <c r="F2" s="254" t="s">
        <v>321</v>
      </c>
      <c r="G2" s="254" t="s">
        <v>322</v>
      </c>
      <c r="H2" s="255" t="s">
        <v>323</v>
      </c>
      <c r="I2" s="255" t="s">
        <v>324</v>
      </c>
      <c r="J2" s="256" t="s">
        <v>325</v>
      </c>
      <c r="K2" s="256" t="s">
        <v>326</v>
      </c>
      <c r="L2" s="257" t="s">
        <v>327</v>
      </c>
      <c r="M2" s="223" t="s">
        <v>328</v>
      </c>
      <c r="N2" s="224" t="s">
        <v>329</v>
      </c>
      <c r="O2" s="225" t="s">
        <v>330</v>
      </c>
      <c r="P2" s="226" t="s">
        <v>331</v>
      </c>
      <c r="Q2" s="227" t="s">
        <v>332</v>
      </c>
      <c r="R2" s="228" t="s">
        <v>333</v>
      </c>
      <c r="S2" s="242" t="s">
        <v>334</v>
      </c>
      <c r="U2" s="280" t="s">
        <v>335</v>
      </c>
      <c r="V2" s="280" t="s">
        <v>336</v>
      </c>
    </row>
    <row r="3" spans="1:22" ht="90" customHeight="1">
      <c r="A3" s="310" t="s">
        <v>337</v>
      </c>
      <c r="B3" s="324" t="s">
        <v>338</v>
      </c>
      <c r="C3" s="316" t="s">
        <v>339</v>
      </c>
      <c r="D3" s="449" t="s">
        <v>340</v>
      </c>
      <c r="E3" s="330" t="s">
        <v>341</v>
      </c>
      <c r="F3" s="229" t="s">
        <v>342</v>
      </c>
      <c r="G3" s="229" t="s">
        <v>343</v>
      </c>
      <c r="H3" s="229" t="s">
        <v>344</v>
      </c>
      <c r="I3" s="229" t="s">
        <v>345</v>
      </c>
      <c r="J3" s="230"/>
      <c r="K3" s="230"/>
      <c r="L3" s="258"/>
      <c r="M3" s="450"/>
      <c r="N3" s="451"/>
      <c r="O3" s="196" t="s">
        <v>346</v>
      </c>
      <c r="P3" s="196"/>
      <c r="Q3" s="196"/>
      <c r="R3" s="451"/>
      <c r="S3" s="452"/>
      <c r="U3" s="281"/>
      <c r="V3" s="282"/>
    </row>
    <row r="4" spans="1:22" ht="90" customHeight="1">
      <c r="A4" s="311"/>
      <c r="B4" s="325"/>
      <c r="C4" s="317"/>
      <c r="D4" s="265" t="s">
        <v>347</v>
      </c>
      <c r="E4" s="331"/>
      <c r="F4" s="249" t="s">
        <v>343</v>
      </c>
      <c r="G4" s="249" t="s">
        <v>343</v>
      </c>
      <c r="H4" s="249" t="s">
        <v>344</v>
      </c>
      <c r="I4" s="249"/>
      <c r="J4" s="231"/>
      <c r="K4" s="231"/>
      <c r="L4" s="259"/>
      <c r="M4" s="453"/>
      <c r="N4" s="197"/>
      <c r="O4" s="197" t="s">
        <v>346</v>
      </c>
      <c r="P4" s="197" t="s">
        <v>346</v>
      </c>
      <c r="Q4" s="454"/>
      <c r="R4" s="454"/>
      <c r="S4" s="455"/>
      <c r="U4" s="283"/>
      <c r="V4" s="284"/>
    </row>
    <row r="5" spans="1:22" ht="90" customHeight="1">
      <c r="A5" s="311"/>
      <c r="B5" s="325"/>
      <c r="C5" s="317"/>
      <c r="D5" s="265" t="s">
        <v>348</v>
      </c>
      <c r="E5" s="331"/>
      <c r="F5" s="249" t="s">
        <v>343</v>
      </c>
      <c r="G5" s="249" t="s">
        <v>344</v>
      </c>
      <c r="H5" s="249" t="s">
        <v>344</v>
      </c>
      <c r="I5" s="249"/>
      <c r="J5" s="231"/>
      <c r="K5" s="231"/>
      <c r="L5" s="259"/>
      <c r="M5" s="453"/>
      <c r="N5" s="197"/>
      <c r="O5" s="197" t="s">
        <v>346</v>
      </c>
      <c r="P5" s="197" t="s">
        <v>346</v>
      </c>
      <c r="Q5" s="454"/>
      <c r="R5" s="454"/>
      <c r="S5" s="455"/>
      <c r="U5" s="283"/>
      <c r="V5" s="284"/>
    </row>
    <row r="6" spans="1:22" ht="90" customHeight="1">
      <c r="A6" s="311"/>
      <c r="B6" s="325"/>
      <c r="C6" s="317"/>
      <c r="D6" s="265" t="s">
        <v>349</v>
      </c>
      <c r="E6" s="331"/>
      <c r="F6" s="249"/>
      <c r="G6" s="249"/>
      <c r="H6" s="249"/>
      <c r="I6" s="249"/>
      <c r="J6" s="231"/>
      <c r="K6" s="231"/>
      <c r="L6" s="259"/>
      <c r="M6" s="453"/>
      <c r="N6" s="197" t="s">
        <v>346</v>
      </c>
      <c r="O6" s="197" t="s">
        <v>346</v>
      </c>
      <c r="P6" s="197" t="s">
        <v>346</v>
      </c>
      <c r="Q6" s="197"/>
      <c r="R6" s="454"/>
      <c r="S6" s="455"/>
      <c r="U6" s="283"/>
      <c r="V6" s="284"/>
    </row>
    <row r="7" spans="1:22" ht="90" customHeight="1" thickBot="1">
      <c r="A7" s="323"/>
      <c r="B7" s="326"/>
      <c r="C7" s="327"/>
      <c r="D7" s="456" t="s">
        <v>350</v>
      </c>
      <c r="E7" s="332"/>
      <c r="F7" s="260"/>
      <c r="G7" s="260"/>
      <c r="H7" s="260"/>
      <c r="I7" s="260"/>
      <c r="J7" s="261"/>
      <c r="K7" s="261"/>
      <c r="L7" s="262"/>
      <c r="M7" s="457"/>
      <c r="N7" s="458"/>
      <c r="O7" s="198" t="s">
        <v>346</v>
      </c>
      <c r="P7" s="198" t="s">
        <v>346</v>
      </c>
      <c r="Q7" s="198"/>
      <c r="R7" s="458"/>
      <c r="S7" s="459"/>
      <c r="U7" s="283"/>
      <c r="V7" s="285"/>
    </row>
    <row r="8" spans="1:22" ht="90" customHeight="1">
      <c r="A8" s="310" t="s">
        <v>351</v>
      </c>
      <c r="B8" s="313" t="s">
        <v>352</v>
      </c>
      <c r="C8" s="316" t="s">
        <v>353</v>
      </c>
      <c r="D8" s="449" t="s">
        <v>354</v>
      </c>
      <c r="E8" s="333" t="s">
        <v>355</v>
      </c>
      <c r="F8" s="229"/>
      <c r="G8" s="229"/>
      <c r="H8" s="229"/>
      <c r="I8" s="229"/>
      <c r="J8" s="263"/>
      <c r="K8" s="264"/>
      <c r="L8" s="258"/>
      <c r="M8" s="450"/>
      <c r="N8" s="196" t="s">
        <v>346</v>
      </c>
      <c r="O8" s="196" t="s">
        <v>346</v>
      </c>
      <c r="P8" s="196" t="s">
        <v>346</v>
      </c>
      <c r="Q8" s="196"/>
      <c r="R8" s="196"/>
      <c r="S8" s="243"/>
      <c r="U8" s="308"/>
      <c r="V8" s="287"/>
    </row>
    <row r="9" spans="1:22" ht="90" customHeight="1">
      <c r="A9" s="311"/>
      <c r="B9" s="314"/>
      <c r="C9" s="317"/>
      <c r="D9" s="265" t="s">
        <v>356</v>
      </c>
      <c r="E9" s="334"/>
      <c r="F9" s="249"/>
      <c r="G9" s="249"/>
      <c r="H9" s="249"/>
      <c r="I9" s="249"/>
      <c r="J9" s="232"/>
      <c r="K9" s="233"/>
      <c r="L9" s="259"/>
      <c r="M9" s="453"/>
      <c r="N9" s="197" t="s">
        <v>346</v>
      </c>
      <c r="O9" s="197" t="s">
        <v>346</v>
      </c>
      <c r="P9" s="197"/>
      <c r="Q9" s="197"/>
      <c r="R9" s="199"/>
      <c r="S9" s="244"/>
      <c r="U9" s="309"/>
      <c r="V9" s="288"/>
    </row>
    <row r="10" spans="1:22" ht="90" customHeight="1">
      <c r="A10" s="311"/>
      <c r="B10" s="314"/>
      <c r="C10" s="317"/>
      <c r="D10" s="265" t="s">
        <v>357</v>
      </c>
      <c r="E10" s="334"/>
      <c r="F10" s="249"/>
      <c r="G10" s="249"/>
      <c r="H10" s="249"/>
      <c r="I10" s="249"/>
      <c r="J10" s="232"/>
      <c r="K10" s="234"/>
      <c r="L10" s="259"/>
      <c r="M10" s="453"/>
      <c r="N10" s="197" t="s">
        <v>346</v>
      </c>
      <c r="O10" s="197" t="s">
        <v>346</v>
      </c>
      <c r="P10" s="197"/>
      <c r="Q10" s="197"/>
      <c r="R10" s="199"/>
      <c r="S10" s="244"/>
      <c r="U10" s="309"/>
      <c r="V10" s="288"/>
    </row>
    <row r="11" spans="1:22" ht="90" customHeight="1" thickBot="1">
      <c r="A11" s="312"/>
      <c r="B11" s="315"/>
      <c r="C11" s="318"/>
      <c r="D11" s="460" t="s">
        <v>358</v>
      </c>
      <c r="E11" s="334"/>
      <c r="F11" s="266"/>
      <c r="G11" s="266"/>
      <c r="H11" s="266"/>
      <c r="I11" s="266"/>
      <c r="J11" s="267"/>
      <c r="K11" s="268"/>
      <c r="L11" s="269"/>
      <c r="M11" s="457"/>
      <c r="N11" s="198" t="s">
        <v>346</v>
      </c>
      <c r="O11" s="198" t="s">
        <v>346</v>
      </c>
      <c r="P11" s="198" t="s">
        <v>346</v>
      </c>
      <c r="Q11" s="221"/>
      <c r="R11" s="222"/>
      <c r="S11" s="245"/>
      <c r="U11" s="309"/>
      <c r="V11" s="288"/>
    </row>
    <row r="12" spans="1:22" ht="90" customHeight="1" thickBot="1">
      <c r="A12" s="270" t="s">
        <v>229</v>
      </c>
      <c r="B12" s="271" t="s">
        <v>359</v>
      </c>
      <c r="C12" s="272" t="s">
        <v>360</v>
      </c>
      <c r="D12" s="273" t="s">
        <v>361</v>
      </c>
      <c r="E12" s="274" t="s">
        <v>362</v>
      </c>
      <c r="F12" s="275"/>
      <c r="G12" s="275"/>
      <c r="H12" s="275"/>
      <c r="I12" s="275"/>
      <c r="J12" s="276"/>
      <c r="K12" s="277"/>
      <c r="L12" s="278"/>
      <c r="M12" s="461"/>
      <c r="N12" s="246" t="s">
        <v>346</v>
      </c>
      <c r="O12" s="246" t="s">
        <v>346</v>
      </c>
      <c r="P12" s="246" t="s">
        <v>346</v>
      </c>
      <c r="Q12" s="246"/>
      <c r="R12" s="247"/>
      <c r="S12" s="248"/>
      <c r="U12" s="289"/>
      <c r="V12" s="290"/>
    </row>
    <row r="13" spans="1:22">
      <c r="U13" s="286"/>
      <c r="V13" s="286"/>
    </row>
    <row r="14" spans="1:22">
      <c r="U14" s="286"/>
      <c r="V14" s="286"/>
    </row>
    <row r="15" spans="1:22">
      <c r="U15" s="286"/>
      <c r="V15" s="286"/>
    </row>
    <row r="16" spans="1:22">
      <c r="U16" s="286"/>
      <c r="V16" s="286"/>
    </row>
    <row r="17" spans="21:22">
      <c r="U17" s="96"/>
      <c r="V17" s="96"/>
    </row>
    <row r="18" spans="21:22">
      <c r="U18" s="96"/>
      <c r="V18" s="96"/>
    </row>
    <row r="19" spans="21:22">
      <c r="U19" s="96"/>
      <c r="V19" s="96"/>
    </row>
  </sheetData>
  <mergeCells count="12">
    <mergeCell ref="U8:U11"/>
    <mergeCell ref="A8:A11"/>
    <mergeCell ref="B8:B11"/>
    <mergeCell ref="C8:C11"/>
    <mergeCell ref="F1:L1"/>
    <mergeCell ref="M1:S1"/>
    <mergeCell ref="A3:A7"/>
    <mergeCell ref="B3:B7"/>
    <mergeCell ref="C3:C7"/>
    <mergeCell ref="A1:E1"/>
    <mergeCell ref="E3:E7"/>
    <mergeCell ref="E8:E11"/>
  </mergeCells>
  <conditionalFormatting sqref="F3:K12">
    <cfRule type="containsText" dxfId="3" priority="1" operator="containsText" text="4=Achieved milestone target">
      <formula>NOT(ISERROR(SEARCH("4=Achieved milestone target",F3)))</formula>
    </cfRule>
    <cfRule type="containsText" dxfId="2" priority="2" operator="containsText" text="1=No contribution to target ">
      <formula>NOT(ISERROR(SEARCH("1=No contribution to target ",F3)))</formula>
    </cfRule>
    <cfRule type="containsText" dxfId="1" priority="3" operator="containsText" text="2=Initiated contribution to target">
      <formula>NOT(ISERROR(SEARCH("2=Initiated contribution to target",F3)))</formula>
    </cfRule>
    <cfRule type="containsText" dxfId="0" priority="4" operator="containsText" text="3=Approaches milestone target">
      <formula>NOT(ISERROR(SEARCH("3=Approaches milestone target",F3)))</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E01FC71-613E-4E0A-A9D1-FD875367C657}">
          <x14:formula1>
            <xm:f>Lists!$B$26:$B$29</xm:f>
          </x14:formula1>
          <xm:sqref>F3:I12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1CB6E-54C7-481E-8F54-3EA2D69DB34A}">
  <dimension ref="A1:N12"/>
  <sheetViews>
    <sheetView zoomScaleNormal="100" workbookViewId="0">
      <selection activeCell="B3" sqref="B3:E12"/>
    </sheetView>
  </sheetViews>
  <sheetFormatPr defaultRowHeight="15.75"/>
  <cols>
    <col min="1" max="1" width="53.625" style="113" customWidth="1"/>
    <col min="2" max="9" width="10.625" customWidth="1"/>
    <col min="10" max="10" width="31.375" customWidth="1"/>
    <col min="11" max="14" width="9" hidden="1" customWidth="1"/>
    <col min="15" max="18" width="9" customWidth="1"/>
  </cols>
  <sheetData>
    <row r="1" spans="1:9" ht="18">
      <c r="B1" s="335" t="s">
        <v>363</v>
      </c>
      <c r="C1" s="336"/>
      <c r="D1" s="336"/>
      <c r="E1" s="337"/>
      <c r="F1" s="335" t="s">
        <v>364</v>
      </c>
      <c r="G1" s="336"/>
      <c r="H1" s="336"/>
      <c r="I1" s="337"/>
    </row>
    <row r="2" spans="1:9" ht="18">
      <c r="A2" s="235" t="s">
        <v>365</v>
      </c>
      <c r="B2" s="236">
        <v>2024</v>
      </c>
      <c r="C2" s="237">
        <v>2025</v>
      </c>
      <c r="D2" s="237">
        <v>2026</v>
      </c>
      <c r="E2" s="238">
        <v>2027</v>
      </c>
      <c r="F2" s="236">
        <v>2024</v>
      </c>
      <c r="G2" s="237">
        <v>2025</v>
      </c>
      <c r="H2" s="237">
        <v>2026</v>
      </c>
      <c r="I2" s="238">
        <v>2027</v>
      </c>
    </row>
    <row r="3" spans="1:9" ht="80.099999999999994" customHeight="1">
      <c r="A3" s="239" t="s">
        <v>340</v>
      </c>
      <c r="B3" s="240">
        <f>IF('Tab3b Policy Progress'!F3="1=No contribution to target ",1,IF('Tab3b Policy Progress'!F3="2=Initiated contribution to target",2,IF('Tab3b Policy Progress'!F3="3=Approaches milestone target",3,IF('Tab3b Policy Progress'!F3="4=Achieved milestone target",4,""))))</f>
        <v>1</v>
      </c>
      <c r="C3" s="240">
        <f>IF('Tab3b Policy Progress'!G3="1=No contribution to target ",1,IF('Tab3b Policy Progress'!G3="2=Initiated contribution to target",2,IF('Tab3b Policy Progress'!G3="3=Approaches milestone target",3,IF('Tab3b Policy Progress'!G3="4=Achieved milestone target",4,""))))</f>
        <v>2</v>
      </c>
      <c r="D3" s="240">
        <f>IF('Tab3b Policy Progress'!H3="1=No contribution to target ",1,IF('Tab3b Policy Progress'!H3="2=Initiated contribution to target",2,IF('Tab3b Policy Progress'!H3="3=Approaches milestone target",3,IF('Tab3b Policy Progress'!H3="4=Achieved milestone target",4,""))))</f>
        <v>3</v>
      </c>
      <c r="E3" s="240">
        <f>IF('Tab3b Policy Progress'!I3="1=No contribution to target ",1,IF('Tab3b Policy Progress'!I3="2=Initiated contribution to target",2,IF('Tab3b Policy Progress'!I3="3=Approaches milestone target",3,IF('Tab3b Policy Progress'!I3="4=Achieved milestone target",4,""))))</f>
        <v>4</v>
      </c>
      <c r="F3" s="240">
        <f>B3</f>
        <v>1</v>
      </c>
      <c r="G3" s="129">
        <f>C3</f>
        <v>2</v>
      </c>
      <c r="H3" s="129">
        <f>D3</f>
        <v>3</v>
      </c>
      <c r="I3" s="241">
        <f>E3</f>
        <v>4</v>
      </c>
    </row>
    <row r="4" spans="1:9" ht="80.099999999999994" customHeight="1">
      <c r="A4" s="239" t="s">
        <v>347</v>
      </c>
      <c r="B4" s="240">
        <f>IF('Tab3b Policy Progress'!F4="1=No contribution to target ",1,IF('Tab3b Policy Progress'!F4="2=Initiated contribution to target",2,IF('Tab3b Policy Progress'!F4="3=Approaches milestone target",3,IF('Tab3b Policy Progress'!F4="4=Achieved milestone target",4,""))))</f>
        <v>2</v>
      </c>
      <c r="C4" s="240">
        <f>IF('Tab3b Policy Progress'!G4="1=No contribution to target ",1,IF('Tab3b Policy Progress'!G4="2=Initiated contribution to target",2,IF('Tab3b Policy Progress'!G4="3=Approaches milestone target",3,IF('Tab3b Policy Progress'!G4="4=Achieved milestone target",4,""))))</f>
        <v>2</v>
      </c>
      <c r="D4" s="240">
        <f>IF('Tab3b Policy Progress'!H4="1=No contribution to target ",1,IF('Tab3b Policy Progress'!H4="2=Initiated contribution to target",2,IF('Tab3b Policy Progress'!H4="3=Approaches milestone target",3,IF('Tab3b Policy Progress'!H4="4=Achieved milestone target",4,""))))</f>
        <v>3</v>
      </c>
      <c r="E4" s="240" t="str">
        <f>IF('Tab3b Policy Progress'!I4="1=No contribution to target ",1,IF('Tab3b Policy Progress'!I4="2=Initiated contribution to target",2,IF('Tab3b Policy Progress'!I4="3=Approaches milestone target",3,IF('Tab3b Policy Progress'!I4="4=Achieved milestone target",4,""))))</f>
        <v/>
      </c>
      <c r="F4" s="240">
        <f t="shared" ref="F4:I4" si="0">B4</f>
        <v>2</v>
      </c>
      <c r="G4" s="129">
        <f t="shared" si="0"/>
        <v>2</v>
      </c>
      <c r="H4" s="129">
        <f t="shared" si="0"/>
        <v>3</v>
      </c>
      <c r="I4" s="241" t="str">
        <f t="shared" si="0"/>
        <v/>
      </c>
    </row>
    <row r="5" spans="1:9" ht="80.099999999999994" customHeight="1">
      <c r="A5" s="239" t="s">
        <v>366</v>
      </c>
      <c r="B5" s="240">
        <f>IF('Tab3b Policy Progress'!F5="1=No contribution to target ",1,IF('Tab3b Policy Progress'!F5="2=Initiated contribution to target",2,IF('Tab3b Policy Progress'!F5="3=Approaches milestone target",3,IF('Tab3b Policy Progress'!F5="4=Achieved milestone target",4,""))))</f>
        <v>2</v>
      </c>
      <c r="C5" s="240">
        <f>IF('Tab3b Policy Progress'!G5="1=No contribution to target ",1,IF('Tab3b Policy Progress'!G5="2=Initiated contribution to target",2,IF('Tab3b Policy Progress'!G5="3=Approaches milestone target",3,IF('Tab3b Policy Progress'!G5="4=Achieved milestone target",4,""))))</f>
        <v>3</v>
      </c>
      <c r="D5" s="240">
        <f>IF('Tab3b Policy Progress'!H5="1=No contribution to target ",1,IF('Tab3b Policy Progress'!H5="2=Initiated contribution to target",2,IF('Tab3b Policy Progress'!H5="3=Approaches milestone target",3,IF('Tab3b Policy Progress'!H5="4=Achieved milestone target",4,""))))</f>
        <v>3</v>
      </c>
      <c r="E5" s="240" t="str">
        <f>IF('Tab3b Policy Progress'!I5="1=No contribution to target ",1,IF('Tab3b Policy Progress'!I5="2=Initiated contribution to target",2,IF('Tab3b Policy Progress'!I5="3=Approaches milestone target",3,IF('Tab3b Policy Progress'!I5="4=Achieved milestone target",4,""))))</f>
        <v/>
      </c>
      <c r="F5" s="240">
        <f>B5</f>
        <v>2</v>
      </c>
      <c r="G5" s="129">
        <f>C5</f>
        <v>3</v>
      </c>
      <c r="H5" s="129">
        <f>D5</f>
        <v>3</v>
      </c>
      <c r="I5" s="241" t="str">
        <f>E5</f>
        <v/>
      </c>
    </row>
    <row r="6" spans="1:9" ht="80.099999999999994" customHeight="1">
      <c r="A6" s="239" t="s">
        <v>349</v>
      </c>
      <c r="B6" s="240" t="str">
        <f>IF('Tab3b Policy Progress'!F6="1=No contribution to target ",1,IF('Tab3b Policy Progress'!F6="2=Initiated contribution to target",2,IF('Tab3b Policy Progress'!F6="3=Approaches milestone target",3,IF('Tab3b Policy Progress'!F6="4=Achieved milestone target",4,""))))</f>
        <v/>
      </c>
      <c r="C6" s="240" t="str">
        <f>IF('Tab3b Policy Progress'!G6="1=No contribution to target ",1,IF('Tab3b Policy Progress'!G6="2=Initiated contribution to target",2,IF('Tab3b Policy Progress'!G6="3=Approaches milestone target",3,IF('Tab3b Policy Progress'!G6="4=Achieved milestone target",4,""))))</f>
        <v/>
      </c>
      <c r="D6" s="240" t="str">
        <f>IF('Tab3b Policy Progress'!H6="1=No contribution to target ",1,IF('Tab3b Policy Progress'!H6="2=Initiated contribution to target",2,IF('Tab3b Policy Progress'!H6="3=Approaches milestone target",3,IF('Tab3b Policy Progress'!H6="4=Achieved milestone target",4,""))))</f>
        <v/>
      </c>
      <c r="E6" s="240" t="str">
        <f>IF('Tab3b Policy Progress'!I6="1=No contribution to target ",1,IF('Tab3b Policy Progress'!I6="2=Initiated contribution to target",2,IF('Tab3b Policy Progress'!I6="3=Approaches milestone target",3,IF('Tab3b Policy Progress'!I6="4=Achieved milestone target",4,""))))</f>
        <v/>
      </c>
      <c r="F6" s="240" t="str">
        <f t="shared" ref="F6:I12" si="1">B6</f>
        <v/>
      </c>
      <c r="G6" s="129" t="str">
        <f t="shared" si="1"/>
        <v/>
      </c>
      <c r="H6" s="129" t="str">
        <f t="shared" si="1"/>
        <v/>
      </c>
      <c r="I6" s="241" t="str">
        <f t="shared" si="1"/>
        <v/>
      </c>
    </row>
    <row r="7" spans="1:9" ht="80.099999999999994" customHeight="1">
      <c r="A7" s="239" t="s">
        <v>350</v>
      </c>
      <c r="B7" s="240" t="str">
        <f>IF('Tab3b Policy Progress'!F7="1=No contribution to target ",1,IF('Tab3b Policy Progress'!F7="2=Initiated contribution to target",2,IF('Tab3b Policy Progress'!F7="3=Approaches milestone target",3,IF('Tab3b Policy Progress'!F7="4=Achieved milestone target",4,""))))</f>
        <v/>
      </c>
      <c r="C7" s="240" t="str">
        <f>IF('Tab3b Policy Progress'!G7="1=No contribution to target ",1,IF('Tab3b Policy Progress'!G7="2=Initiated contribution to target",2,IF('Tab3b Policy Progress'!G7="3=Approaches milestone target",3,IF('Tab3b Policy Progress'!G7="4=Achieved milestone target",4,""))))</f>
        <v/>
      </c>
      <c r="D7" s="240" t="str">
        <f>IF('Tab3b Policy Progress'!H7="1=No contribution to target ",1,IF('Tab3b Policy Progress'!H7="2=Initiated contribution to target",2,IF('Tab3b Policy Progress'!H7="3=Approaches milestone target",3,IF('Tab3b Policy Progress'!H7="4=Achieved milestone target",4,""))))</f>
        <v/>
      </c>
      <c r="E7" s="240" t="str">
        <f>IF('Tab3b Policy Progress'!I7="1=No contribution to target ",1,IF('Tab3b Policy Progress'!I7="2=Initiated contribution to target",2,IF('Tab3b Policy Progress'!I7="3=Approaches milestone target",3,IF('Tab3b Policy Progress'!I7="4=Achieved milestone target",4,""))))</f>
        <v/>
      </c>
      <c r="F7" s="240" t="str">
        <f t="shared" si="1"/>
        <v/>
      </c>
      <c r="G7" s="129" t="str">
        <f t="shared" si="1"/>
        <v/>
      </c>
      <c r="H7" s="129" t="str">
        <f t="shared" si="1"/>
        <v/>
      </c>
      <c r="I7" s="241" t="str">
        <f t="shared" si="1"/>
        <v/>
      </c>
    </row>
    <row r="8" spans="1:9" ht="80.099999999999994" customHeight="1">
      <c r="A8" s="239" t="s">
        <v>354</v>
      </c>
      <c r="B8" s="240" t="str">
        <f>IF('Tab3b Policy Progress'!F8="1=No contribution to target ",1,IF('Tab3b Policy Progress'!F8="2=Initiated contribution to target",2,IF('Tab3b Policy Progress'!F8="3=Approaches milestone target",3,IF('Tab3b Policy Progress'!F8="4=Achieved milestone target",4,""))))</f>
        <v/>
      </c>
      <c r="C8" s="240" t="str">
        <f>IF('Tab3b Policy Progress'!G8="1=No contribution to target ",1,IF('Tab3b Policy Progress'!G8="2=Initiated contribution to target",2,IF('Tab3b Policy Progress'!G8="3=Approaches milestone target",3,IF('Tab3b Policy Progress'!G8="4=Achieved milestone target",4,""))))</f>
        <v/>
      </c>
      <c r="D8" s="240" t="str">
        <f>IF('Tab3b Policy Progress'!H8="1=No contribution to target ",1,IF('Tab3b Policy Progress'!H8="2=Initiated contribution to target",2,IF('Tab3b Policy Progress'!H8="3=Approaches milestone target",3,IF('Tab3b Policy Progress'!H8="4=Achieved milestone target",4,""))))</f>
        <v/>
      </c>
      <c r="E8" s="240" t="str">
        <f>IF('Tab3b Policy Progress'!I8="1=No contribution to target ",1,IF('Tab3b Policy Progress'!I8="2=Initiated contribution to target",2,IF('Tab3b Policy Progress'!I8="3=Approaches milestone target",3,IF('Tab3b Policy Progress'!I8="4=Achieved milestone target",4,""))))</f>
        <v/>
      </c>
      <c r="F8" s="240" t="str">
        <f t="shared" si="1"/>
        <v/>
      </c>
      <c r="G8" s="129" t="str">
        <f t="shared" si="1"/>
        <v/>
      </c>
      <c r="H8" s="129" t="str">
        <f t="shared" si="1"/>
        <v/>
      </c>
      <c r="I8" s="241" t="str">
        <f t="shared" si="1"/>
        <v/>
      </c>
    </row>
    <row r="9" spans="1:9" ht="80.099999999999994" customHeight="1">
      <c r="A9" s="239" t="s">
        <v>356</v>
      </c>
      <c r="B9" s="240" t="str">
        <f>IF('Tab3b Policy Progress'!F9="1=No contribution to target ",1,IF('Tab3b Policy Progress'!F9="2=Initiated contribution to target",2,IF('Tab3b Policy Progress'!F9="3=Approaches milestone target",3,IF('Tab3b Policy Progress'!F9="4=Achieved milestone target",4,""))))</f>
        <v/>
      </c>
      <c r="C9" s="240" t="str">
        <f>IF('Tab3b Policy Progress'!G9="1=No contribution to target ",1,IF('Tab3b Policy Progress'!G9="2=Initiated contribution to target",2,IF('Tab3b Policy Progress'!G9="3=Approaches milestone target",3,IF('Tab3b Policy Progress'!G9="4=Achieved milestone target",4,""))))</f>
        <v/>
      </c>
      <c r="D9" s="240" t="str">
        <f>IF('Tab3b Policy Progress'!H9="1=No contribution to target ",1,IF('Tab3b Policy Progress'!H9="2=Initiated contribution to target",2,IF('Tab3b Policy Progress'!H9="3=Approaches milestone target",3,IF('Tab3b Policy Progress'!H9="4=Achieved milestone target",4,""))))</f>
        <v/>
      </c>
      <c r="E9" s="240" t="str">
        <f>IF('Tab3b Policy Progress'!I9="1=No contribution to target ",1,IF('Tab3b Policy Progress'!I9="2=Initiated contribution to target",2,IF('Tab3b Policy Progress'!I9="3=Approaches milestone target",3,IF('Tab3b Policy Progress'!I9="4=Achieved milestone target",4,""))))</f>
        <v/>
      </c>
      <c r="F9" s="240" t="str">
        <f t="shared" si="1"/>
        <v/>
      </c>
      <c r="G9" s="129" t="str">
        <f t="shared" si="1"/>
        <v/>
      </c>
      <c r="H9" s="129" t="str">
        <f t="shared" si="1"/>
        <v/>
      </c>
      <c r="I9" s="241" t="str">
        <f t="shared" si="1"/>
        <v/>
      </c>
    </row>
    <row r="10" spans="1:9" ht="80.099999999999994" customHeight="1">
      <c r="A10" s="239" t="s">
        <v>357</v>
      </c>
      <c r="B10" s="240" t="str">
        <f>IF('Tab3b Policy Progress'!F10="1=No contribution to target ",1,IF('Tab3b Policy Progress'!F10="2=Initiated contribution to target",2,IF('Tab3b Policy Progress'!F10="3=Approaches milestone target",3,IF('Tab3b Policy Progress'!F10="4=Achieved milestone target",4,""))))</f>
        <v/>
      </c>
      <c r="C10" s="240" t="str">
        <f>IF('Tab3b Policy Progress'!G10="1=No contribution to target ",1,IF('Tab3b Policy Progress'!G10="2=Initiated contribution to target",2,IF('Tab3b Policy Progress'!G10="3=Approaches milestone target",3,IF('Tab3b Policy Progress'!G10="4=Achieved milestone target",4,""))))</f>
        <v/>
      </c>
      <c r="D10" s="240" t="str">
        <f>IF('Tab3b Policy Progress'!H10="1=No contribution to target ",1,IF('Tab3b Policy Progress'!H10="2=Initiated contribution to target",2,IF('Tab3b Policy Progress'!H10="3=Approaches milestone target",3,IF('Tab3b Policy Progress'!H10="4=Achieved milestone target",4,""))))</f>
        <v/>
      </c>
      <c r="E10" s="240" t="str">
        <f>IF('Tab3b Policy Progress'!I10="1=No contribution to target ",1,IF('Tab3b Policy Progress'!I10="2=Initiated contribution to target",2,IF('Tab3b Policy Progress'!I10="3=Approaches milestone target",3,IF('Tab3b Policy Progress'!I10="4=Achieved milestone target",4,""))))</f>
        <v/>
      </c>
      <c r="F10" s="240" t="str">
        <f t="shared" si="1"/>
        <v/>
      </c>
      <c r="G10" s="129" t="str">
        <f t="shared" si="1"/>
        <v/>
      </c>
      <c r="H10" s="129" t="str">
        <f t="shared" si="1"/>
        <v/>
      </c>
      <c r="I10" s="241" t="str">
        <f t="shared" si="1"/>
        <v/>
      </c>
    </row>
    <row r="11" spans="1:9" ht="80.099999999999994" customHeight="1">
      <c r="A11" s="239" t="s">
        <v>358</v>
      </c>
      <c r="B11" s="240" t="str">
        <f>IF('Tab3b Policy Progress'!F11="1=No contribution to target ",1,IF('Tab3b Policy Progress'!F11="2=Initiated contribution to target",2,IF('Tab3b Policy Progress'!F11="3=Approaches milestone target",3,IF('Tab3b Policy Progress'!F11="4=Achieved milestone target",4,""))))</f>
        <v/>
      </c>
      <c r="C11" s="240" t="str">
        <f>IF('Tab3b Policy Progress'!G11="1=No contribution to target ",1,IF('Tab3b Policy Progress'!G11="2=Initiated contribution to target",2,IF('Tab3b Policy Progress'!G11="3=Approaches milestone target",3,IF('Tab3b Policy Progress'!G11="4=Achieved milestone target",4,""))))</f>
        <v/>
      </c>
      <c r="D11" s="240" t="str">
        <f>IF('Tab3b Policy Progress'!H11="1=No contribution to target ",1,IF('Tab3b Policy Progress'!H11="2=Initiated contribution to target",2,IF('Tab3b Policy Progress'!H11="3=Approaches milestone target",3,IF('Tab3b Policy Progress'!H11="4=Achieved milestone target",4,""))))</f>
        <v/>
      </c>
      <c r="E11" s="240" t="str">
        <f>IF('Tab3b Policy Progress'!I11="1=No contribution to target ",1,IF('Tab3b Policy Progress'!I11="2=Initiated contribution to target",2,IF('Tab3b Policy Progress'!I11="3=Approaches milestone target",3,IF('Tab3b Policy Progress'!I11="4=Achieved milestone target",4,""))))</f>
        <v/>
      </c>
      <c r="F11" s="240" t="str">
        <f t="shared" si="1"/>
        <v/>
      </c>
      <c r="G11" s="129" t="str">
        <f t="shared" si="1"/>
        <v/>
      </c>
      <c r="H11" s="129" t="str">
        <f t="shared" si="1"/>
        <v/>
      </c>
      <c r="I11" s="241" t="str">
        <f t="shared" si="1"/>
        <v/>
      </c>
    </row>
    <row r="12" spans="1:9" ht="80.099999999999994" customHeight="1">
      <c r="A12" s="239" t="s">
        <v>361</v>
      </c>
      <c r="B12" s="240" t="str">
        <f>IF('Tab3b Policy Progress'!F12="1=No contribution to target ",1,IF('Tab3b Policy Progress'!F12="2=Initiated contribution to target",2,IF('Tab3b Policy Progress'!F12="3=Approaches milestone target",3,IF('Tab3b Policy Progress'!F12="4=Achieved milestone target",4,""))))</f>
        <v/>
      </c>
      <c r="C12" s="240" t="str">
        <f>IF('Tab3b Policy Progress'!G12="1=No contribution to target ",1,IF('Tab3b Policy Progress'!G12="2=Initiated contribution to target",2,IF('Tab3b Policy Progress'!G12="3=Approaches milestone target",3,IF('Tab3b Policy Progress'!G12="4=Achieved milestone target",4,""))))</f>
        <v/>
      </c>
      <c r="D12" s="240" t="str">
        <f>IF('Tab3b Policy Progress'!H12="1=No contribution to target ",1,IF('Tab3b Policy Progress'!H12="2=Initiated contribution to target",2,IF('Tab3b Policy Progress'!H12="3=Approaches milestone target",3,IF('Tab3b Policy Progress'!H12="4=Achieved milestone target",4,""))))</f>
        <v/>
      </c>
      <c r="E12" s="240" t="str">
        <f>IF('Tab3b Policy Progress'!I12="1=No contribution to target ",1,IF('Tab3b Policy Progress'!I12="2=Initiated contribution to target",2,IF('Tab3b Policy Progress'!I12="3=Approaches milestone target",3,IF('Tab3b Policy Progress'!I12="4=Achieved milestone target",4,""))))</f>
        <v/>
      </c>
      <c r="F12" s="240" t="str">
        <f t="shared" si="1"/>
        <v/>
      </c>
      <c r="G12" s="129" t="str">
        <f t="shared" si="1"/>
        <v/>
      </c>
      <c r="H12" s="129" t="str">
        <f t="shared" si="1"/>
        <v/>
      </c>
      <c r="I12" s="241" t="str">
        <f t="shared" si="1"/>
        <v/>
      </c>
    </row>
  </sheetData>
  <mergeCells count="2">
    <mergeCell ref="B1:E1"/>
    <mergeCell ref="F1:I1"/>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08206-B933-48A6-902C-F9FBEA98594B}">
  <dimension ref="B3:F32"/>
  <sheetViews>
    <sheetView topLeftCell="E1" zoomScaleNormal="100" workbookViewId="0">
      <selection activeCell="E14" sqref="E14"/>
    </sheetView>
  </sheetViews>
  <sheetFormatPr defaultRowHeight="15.75"/>
  <cols>
    <col min="2" max="2" width="34.625" customWidth="1"/>
    <col min="3" max="3" width="32.625" customWidth="1"/>
    <col min="4" max="4" width="20.25" customWidth="1"/>
    <col min="5" max="5" width="56.375" customWidth="1"/>
    <col min="6" max="6" width="41.75" customWidth="1"/>
  </cols>
  <sheetData>
    <row r="3" spans="2:6" ht="31.5" customHeight="1">
      <c r="B3" s="341" t="s">
        <v>367</v>
      </c>
      <c r="C3" s="341"/>
      <c r="D3" s="341"/>
      <c r="E3" s="341"/>
      <c r="F3" s="341"/>
    </row>
    <row r="4" spans="2:6" ht="34.5" customHeight="1">
      <c r="B4" s="10" t="s">
        <v>368</v>
      </c>
      <c r="C4" s="10" t="s">
        <v>369</v>
      </c>
      <c r="D4" s="10" t="s">
        <v>370</v>
      </c>
      <c r="E4" s="10" t="s">
        <v>371</v>
      </c>
      <c r="F4" s="121" t="s">
        <v>372</v>
      </c>
    </row>
    <row r="5" spans="2:6" s="116" customFormat="1" ht="102.75" customHeight="1">
      <c r="B5" s="115" t="s">
        <v>373</v>
      </c>
      <c r="C5" s="165" t="s">
        <v>374</v>
      </c>
      <c r="D5" s="166" t="s">
        <v>375</v>
      </c>
      <c r="E5" s="120" t="s">
        <v>376</v>
      </c>
      <c r="F5" s="173" t="s">
        <v>377</v>
      </c>
    </row>
    <row r="6" spans="2:6" s="116" customFormat="1" ht="105">
      <c r="B6" s="115" t="s">
        <v>378</v>
      </c>
      <c r="C6" s="165" t="s">
        <v>374</v>
      </c>
      <c r="D6" s="167" t="s">
        <v>379</v>
      </c>
      <c r="E6" s="120" t="s">
        <v>380</v>
      </c>
      <c r="F6" s="173" t="s">
        <v>377</v>
      </c>
    </row>
    <row r="7" spans="2:6" s="116" customFormat="1" ht="65.650000000000006">
      <c r="B7" s="115" t="s">
        <v>381</v>
      </c>
      <c r="C7" s="165" t="s">
        <v>374</v>
      </c>
      <c r="D7" s="166" t="s">
        <v>382</v>
      </c>
      <c r="E7" s="120" t="s">
        <v>383</v>
      </c>
      <c r="F7" s="173" t="s">
        <v>377</v>
      </c>
    </row>
    <row r="8" spans="2:6" s="116" customFormat="1" ht="65.650000000000006">
      <c r="B8" s="169" t="s">
        <v>384</v>
      </c>
      <c r="C8" s="165" t="s">
        <v>374</v>
      </c>
      <c r="D8" s="166" t="s">
        <v>382</v>
      </c>
      <c r="E8" s="120" t="s">
        <v>385</v>
      </c>
      <c r="F8" s="173" t="s">
        <v>377</v>
      </c>
    </row>
    <row r="9" spans="2:6" s="116" customFormat="1" ht="161.1" customHeight="1">
      <c r="B9" s="169" t="s">
        <v>386</v>
      </c>
      <c r="C9" s="167" t="s">
        <v>387</v>
      </c>
      <c r="D9" s="167" t="s">
        <v>379</v>
      </c>
      <c r="E9" s="120" t="s">
        <v>388</v>
      </c>
      <c r="F9" s="173" t="s">
        <v>377</v>
      </c>
    </row>
    <row r="11" spans="2:6" ht="16.149999999999999" thickBot="1"/>
    <row r="12" spans="2:6" ht="32.1" customHeight="1">
      <c r="B12" s="338" t="s">
        <v>389</v>
      </c>
      <c r="C12" s="339"/>
      <c r="D12" s="339"/>
      <c r="E12" s="339"/>
      <c r="F12" s="340"/>
    </row>
    <row r="13" spans="2:6" ht="31.5">
      <c r="B13" s="83" t="s">
        <v>368</v>
      </c>
      <c r="C13" s="10" t="s">
        <v>369</v>
      </c>
      <c r="D13" s="10" t="s">
        <v>370</v>
      </c>
      <c r="E13" s="10" t="s">
        <v>371</v>
      </c>
      <c r="F13" s="84" t="s">
        <v>372</v>
      </c>
    </row>
    <row r="14" spans="2:6" ht="228" customHeight="1">
      <c r="B14" s="191" t="s">
        <v>390</v>
      </c>
      <c r="C14" s="165" t="s">
        <v>374</v>
      </c>
      <c r="D14" s="166" t="s">
        <v>375</v>
      </c>
      <c r="E14" s="191" t="s">
        <v>391</v>
      </c>
      <c r="F14" s="173" t="s">
        <v>377</v>
      </c>
    </row>
    <row r="15" spans="2:6" ht="243.75" customHeight="1">
      <c r="B15" s="181" t="s">
        <v>392</v>
      </c>
      <c r="C15" s="165" t="s">
        <v>374</v>
      </c>
      <c r="D15" s="166" t="s">
        <v>375</v>
      </c>
      <c r="E15" s="182" t="s">
        <v>393</v>
      </c>
      <c r="F15" s="173" t="s">
        <v>377</v>
      </c>
    </row>
    <row r="16" spans="2:6" ht="210.75" customHeight="1">
      <c r="B16" s="180" t="s">
        <v>394</v>
      </c>
      <c r="C16" s="165" t="s">
        <v>374</v>
      </c>
      <c r="D16" s="166" t="s">
        <v>375</v>
      </c>
      <c r="E16" s="191" t="s">
        <v>395</v>
      </c>
      <c r="F16" s="173" t="s">
        <v>377</v>
      </c>
    </row>
    <row r="17" spans="2:6" ht="194.25" customHeight="1">
      <c r="B17" s="191" t="s">
        <v>396</v>
      </c>
      <c r="C17" s="165" t="s">
        <v>374</v>
      </c>
      <c r="D17" s="166" t="s">
        <v>375</v>
      </c>
      <c r="E17" s="181" t="s">
        <v>397</v>
      </c>
      <c r="F17" s="173" t="s">
        <v>377</v>
      </c>
    </row>
    <row r="18" spans="2:6" ht="408.75" customHeight="1">
      <c r="B18" s="192" t="s">
        <v>398</v>
      </c>
      <c r="C18" s="165" t="s">
        <v>374</v>
      </c>
      <c r="D18" s="166" t="s">
        <v>375</v>
      </c>
      <c r="E18" s="180" t="s">
        <v>399</v>
      </c>
      <c r="F18" s="173" t="s">
        <v>377</v>
      </c>
    </row>
    <row r="19" spans="2:6" ht="79.5">
      <c r="B19" s="186" t="s">
        <v>400</v>
      </c>
      <c r="C19" s="187" t="s">
        <v>374</v>
      </c>
      <c r="D19" s="188" t="s">
        <v>382</v>
      </c>
      <c r="E19" s="189" t="s">
        <v>401</v>
      </c>
      <c r="F19" s="190" t="s">
        <v>377</v>
      </c>
    </row>
    <row r="20" spans="2:6" ht="92.65">
      <c r="B20" s="170" t="s">
        <v>402</v>
      </c>
      <c r="C20" s="167" t="s">
        <v>387</v>
      </c>
      <c r="D20" s="167" t="s">
        <v>379</v>
      </c>
      <c r="E20" s="91" t="s">
        <v>403</v>
      </c>
      <c r="F20" s="173" t="s">
        <v>377</v>
      </c>
    </row>
    <row r="21" spans="2:6" ht="87.75" customHeight="1">
      <c r="B21" s="85" t="s">
        <v>404</v>
      </c>
      <c r="C21" s="167" t="s">
        <v>387</v>
      </c>
      <c r="D21" s="167" t="s">
        <v>379</v>
      </c>
      <c r="E21" s="91" t="s">
        <v>405</v>
      </c>
      <c r="F21" s="173" t="s">
        <v>377</v>
      </c>
    </row>
    <row r="22" spans="2:6" ht="146.25" customHeight="1">
      <c r="B22" s="85" t="s">
        <v>406</v>
      </c>
      <c r="C22" s="167" t="s">
        <v>374</v>
      </c>
      <c r="D22" s="167" t="s">
        <v>382</v>
      </c>
      <c r="E22" s="91" t="s">
        <v>407</v>
      </c>
      <c r="F22" s="173" t="s">
        <v>377</v>
      </c>
    </row>
    <row r="23" spans="2:6" ht="118.9">
      <c r="B23" s="86" t="s">
        <v>408</v>
      </c>
      <c r="C23" s="172" t="s">
        <v>387</v>
      </c>
      <c r="D23" s="172" t="s">
        <v>379</v>
      </c>
      <c r="E23" s="91" t="s">
        <v>409</v>
      </c>
      <c r="F23" s="173" t="s">
        <v>377</v>
      </c>
    </row>
    <row r="24" spans="2:6" ht="53.25">
      <c r="B24" s="171" t="s">
        <v>410</v>
      </c>
      <c r="C24" s="172" t="s">
        <v>387</v>
      </c>
      <c r="D24" s="172" t="s">
        <v>379</v>
      </c>
      <c r="E24" s="87" t="s">
        <v>411</v>
      </c>
      <c r="F24" s="173" t="s">
        <v>377</v>
      </c>
    </row>
    <row r="25" spans="2:6" ht="197.65">
      <c r="B25" s="171" t="s">
        <v>412</v>
      </c>
      <c r="C25" s="168" t="s">
        <v>413</v>
      </c>
      <c r="D25" s="168" t="s">
        <v>414</v>
      </c>
      <c r="E25" s="88" t="s">
        <v>415</v>
      </c>
      <c r="F25" s="173" t="s">
        <v>377</v>
      </c>
    </row>
    <row r="26" spans="2:6" ht="66.400000000000006">
      <c r="B26" s="179" t="s">
        <v>416</v>
      </c>
      <c r="C26" s="172" t="s">
        <v>387</v>
      </c>
      <c r="D26" s="172" t="s">
        <v>379</v>
      </c>
      <c r="E26" s="88" t="s">
        <v>417</v>
      </c>
    </row>
    <row r="27" spans="2:6" ht="132">
      <c r="B27" s="183" t="s">
        <v>418</v>
      </c>
      <c r="C27" s="184" t="s">
        <v>387</v>
      </c>
      <c r="D27" s="184" t="s">
        <v>379</v>
      </c>
      <c r="E27" s="185" t="s">
        <v>419</v>
      </c>
    </row>
    <row r="28" spans="2:6" ht="66.400000000000006">
      <c r="B28" s="183" t="s">
        <v>420</v>
      </c>
      <c r="C28" s="184" t="s">
        <v>387</v>
      </c>
      <c r="D28" s="184" t="s">
        <v>379</v>
      </c>
      <c r="E28" s="185" t="s">
        <v>421</v>
      </c>
    </row>
    <row r="29" spans="2:6" ht="299.25" customHeight="1">
      <c r="B29" s="183" t="s">
        <v>422</v>
      </c>
      <c r="C29" s="184" t="s">
        <v>387</v>
      </c>
      <c r="D29" s="184" t="s">
        <v>379</v>
      </c>
      <c r="E29" s="185" t="s">
        <v>423</v>
      </c>
    </row>
    <row r="31" spans="2:6">
      <c r="B31" s="178" t="s">
        <v>73</v>
      </c>
    </row>
    <row r="32" spans="2:6">
      <c r="B32" s="177" t="s">
        <v>73</v>
      </c>
    </row>
  </sheetData>
  <mergeCells count="2">
    <mergeCell ref="B12:F12"/>
    <mergeCell ref="B3:F3"/>
  </mergeCell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F2553B67-D53F-4D02-9427-255E04603C9B}">
          <x14:formula1>
            <xm:f>Lists!$B$15:$B$19</xm:f>
          </x14:formula1>
          <xm:sqref>D5:D9 D14:D29</xm:sqref>
        </x14:dataValidation>
        <x14:dataValidation type="list" allowBlank="1" showInputMessage="1" showErrorMessage="1" xr:uid="{DC937BA0-2B57-4256-AC17-B9CF1AE13B72}">
          <x14:formula1>
            <xm:f>Lists!$D$15:$D$17</xm:f>
          </x14:formula1>
          <xm:sqref>C5:C9 C14:C29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F6BB6-FE00-40D1-8C61-1DE161BF4763}">
  <dimension ref="A5:D634"/>
  <sheetViews>
    <sheetView zoomScaleNormal="100" workbookViewId="0">
      <selection activeCell="C408" sqref="C408"/>
    </sheetView>
  </sheetViews>
  <sheetFormatPr defaultRowHeight="15.75"/>
  <cols>
    <col min="1" max="1" width="58.5" customWidth="1"/>
    <col min="2" max="2" width="17.25" customWidth="1"/>
    <col min="3" max="3" width="19.75" customWidth="1"/>
    <col min="4" max="4" width="21.75" customWidth="1"/>
  </cols>
  <sheetData>
    <row r="5" spans="1:4" ht="44.45" customHeight="1">
      <c r="A5" s="11" t="s">
        <v>424</v>
      </c>
      <c r="B5" s="12" t="s">
        <v>425</v>
      </c>
      <c r="C5" s="13" t="s">
        <v>426</v>
      </c>
    </row>
    <row r="6" spans="1:4" ht="21" customHeight="1">
      <c r="A6" s="14" t="s">
        <v>427</v>
      </c>
      <c r="B6" s="14"/>
      <c r="C6" s="14"/>
    </row>
    <row r="7" spans="1:4" ht="24.6" customHeight="1">
      <c r="A7" s="15" t="s">
        <v>428</v>
      </c>
      <c r="B7" s="15"/>
      <c r="C7" s="15"/>
    </row>
    <row r="8" spans="1:4" ht="18.600000000000001" customHeight="1">
      <c r="A8" s="353" t="s">
        <v>429</v>
      </c>
      <c r="B8" s="16" t="s">
        <v>430</v>
      </c>
      <c r="C8" s="16">
        <f>SUM(C9:C13)</f>
        <v>93000</v>
      </c>
    </row>
    <row r="9" spans="1:4" ht="17.100000000000001" customHeight="1">
      <c r="A9" s="354"/>
      <c r="B9" s="18" t="s">
        <v>24</v>
      </c>
      <c r="C9" s="19">
        <v>52000</v>
      </c>
      <c r="D9" t="s">
        <v>431</v>
      </c>
    </row>
    <row r="10" spans="1:4">
      <c r="A10" s="354"/>
      <c r="B10" s="18" t="s">
        <v>208</v>
      </c>
      <c r="C10" s="462">
        <v>41000</v>
      </c>
      <c r="D10" s="93"/>
    </row>
    <row r="11" spans="1:4">
      <c r="A11" s="354"/>
      <c r="B11" s="18"/>
      <c r="C11" s="92"/>
      <c r="D11" s="93"/>
    </row>
    <row r="12" spans="1:4">
      <c r="A12" s="354"/>
      <c r="B12" s="18"/>
      <c r="C12" s="19"/>
    </row>
    <row r="13" spans="1:4">
      <c r="A13" s="355"/>
      <c r="B13" s="18"/>
      <c r="C13" s="19"/>
    </row>
    <row r="14" spans="1:4" ht="21.95" customHeight="1">
      <c r="A14" s="353" t="s">
        <v>432</v>
      </c>
      <c r="B14" s="20" t="s">
        <v>430</v>
      </c>
      <c r="C14" s="16">
        <f>SUM(C15:C19)</f>
        <v>12000</v>
      </c>
      <c r="D14" t="s">
        <v>433</v>
      </c>
    </row>
    <row r="15" spans="1:4" ht="20.45" customHeight="1">
      <c r="A15" s="354"/>
      <c r="B15" s="18" t="s">
        <v>24</v>
      </c>
      <c r="C15" s="19">
        <v>12000</v>
      </c>
    </row>
    <row r="16" spans="1:4">
      <c r="A16" s="354"/>
      <c r="B16" s="18" t="s">
        <v>208</v>
      </c>
      <c r="C16" s="19">
        <v>0</v>
      </c>
    </row>
    <row r="17" spans="1:4">
      <c r="A17" s="354"/>
      <c r="B17" s="21"/>
      <c r="C17" s="19"/>
    </row>
    <row r="18" spans="1:4">
      <c r="A18" s="354"/>
      <c r="B18" s="21"/>
      <c r="C18" s="19"/>
    </row>
    <row r="19" spans="1:4">
      <c r="A19" s="355"/>
      <c r="B19" s="21"/>
      <c r="C19" s="19"/>
    </row>
    <row r="20" spans="1:4" ht="32.450000000000003" customHeight="1">
      <c r="A20" s="22" t="s">
        <v>434</v>
      </c>
      <c r="B20" s="371" t="s">
        <v>435</v>
      </c>
      <c r="C20" s="372"/>
    </row>
    <row r="21" spans="1:4" ht="21.6" customHeight="1">
      <c r="A21" s="399" t="s">
        <v>436</v>
      </c>
      <c r="B21" s="400"/>
      <c r="C21" s="401"/>
    </row>
    <row r="22" spans="1:4" ht="17.45" customHeight="1">
      <c r="A22" s="353" t="s">
        <v>437</v>
      </c>
      <c r="B22" s="23" t="s">
        <v>430</v>
      </c>
      <c r="C22" s="174">
        <f>SUM(C23:C27)</f>
        <v>18</v>
      </c>
    </row>
    <row r="23" spans="1:4">
      <c r="A23" s="354"/>
      <c r="B23" s="18" t="s">
        <v>24</v>
      </c>
      <c r="C23" s="136">
        <v>7</v>
      </c>
      <c r="D23" t="s">
        <v>438</v>
      </c>
    </row>
    <row r="24" spans="1:4">
      <c r="A24" s="354"/>
      <c r="B24" s="18" t="s">
        <v>208</v>
      </c>
      <c r="C24" s="463">
        <v>11</v>
      </c>
    </row>
    <row r="25" spans="1:4">
      <c r="A25" s="354"/>
      <c r="B25" s="25"/>
      <c r="C25" s="25"/>
    </row>
    <row r="26" spans="1:4">
      <c r="A26" s="354"/>
      <c r="B26" s="25"/>
      <c r="C26" s="25"/>
    </row>
    <row r="27" spans="1:4">
      <c r="A27" s="355"/>
      <c r="B27" s="25"/>
      <c r="C27" s="25"/>
    </row>
    <row r="28" spans="1:4">
      <c r="A28" s="353" t="s">
        <v>439</v>
      </c>
      <c r="B28" s="26" t="s">
        <v>430</v>
      </c>
      <c r="C28" s="16">
        <f>SUM(C29:C33)</f>
        <v>2073</v>
      </c>
    </row>
    <row r="29" spans="1:4" ht="15.6" customHeight="1">
      <c r="A29" s="354"/>
      <c r="B29" s="18" t="s">
        <v>24</v>
      </c>
      <c r="C29" s="463">
        <v>2000</v>
      </c>
    </row>
    <row r="30" spans="1:4">
      <c r="A30" s="354"/>
      <c r="B30" s="18" t="s">
        <v>208</v>
      </c>
      <c r="C30" s="463">
        <v>73</v>
      </c>
    </row>
    <row r="31" spans="1:4">
      <c r="A31" s="354"/>
      <c r="B31" s="21"/>
      <c r="C31" s="464"/>
    </row>
    <row r="32" spans="1:4">
      <c r="A32" s="354"/>
      <c r="B32" s="21"/>
      <c r="C32" s="464"/>
    </row>
    <row r="33" spans="1:4">
      <c r="A33" s="355"/>
      <c r="B33" s="25"/>
      <c r="C33" s="19"/>
    </row>
    <row r="34" spans="1:4">
      <c r="A34" s="353" t="s">
        <v>440</v>
      </c>
      <c r="B34" s="26" t="s">
        <v>430</v>
      </c>
      <c r="C34" s="16">
        <f>SUM(C35:C39)</f>
        <v>4</v>
      </c>
    </row>
    <row r="35" spans="1:4" ht="15.95" customHeight="1">
      <c r="A35" s="354"/>
      <c r="B35" s="18" t="s">
        <v>24</v>
      </c>
      <c r="C35" s="19">
        <v>4</v>
      </c>
    </row>
    <row r="36" spans="1:4">
      <c r="A36" s="354"/>
      <c r="B36" s="18" t="s">
        <v>208</v>
      </c>
      <c r="C36" s="19">
        <v>0</v>
      </c>
    </row>
    <row r="37" spans="1:4">
      <c r="A37" s="354"/>
      <c r="B37" s="21"/>
      <c r="C37" s="19"/>
    </row>
    <row r="38" spans="1:4">
      <c r="A38" s="354"/>
      <c r="B38" s="21"/>
      <c r="C38" s="19"/>
    </row>
    <row r="39" spans="1:4">
      <c r="A39" s="355"/>
      <c r="B39" s="21"/>
      <c r="C39" s="19"/>
    </row>
    <row r="40" spans="1:4" ht="33.950000000000003" customHeight="1">
      <c r="A40" s="399" t="s">
        <v>441</v>
      </c>
      <c r="B40" s="400"/>
      <c r="C40" s="401"/>
    </row>
    <row r="41" spans="1:4" ht="17.100000000000001" customHeight="1">
      <c r="A41" s="366" t="s">
        <v>442</v>
      </c>
      <c r="B41" s="20" t="s">
        <v>430</v>
      </c>
      <c r="C41" s="16">
        <f>SUM(C42:C46)</f>
        <v>120000</v>
      </c>
    </row>
    <row r="42" spans="1:4">
      <c r="A42" s="367"/>
      <c r="B42" s="18" t="s">
        <v>24</v>
      </c>
      <c r="C42" s="465">
        <v>80000</v>
      </c>
      <c r="D42" t="s">
        <v>443</v>
      </c>
    </row>
    <row r="43" spans="1:4">
      <c r="A43" s="367"/>
      <c r="B43" s="18" t="s">
        <v>208</v>
      </c>
      <c r="C43" s="462">
        <v>40000</v>
      </c>
      <c r="D43" s="93"/>
    </row>
    <row r="44" spans="1:4">
      <c r="A44" s="367"/>
      <c r="B44" s="21"/>
      <c r="C44" s="466"/>
    </row>
    <row r="45" spans="1:4">
      <c r="A45" s="367"/>
      <c r="B45" s="21"/>
      <c r="C45" s="466"/>
    </row>
    <row r="46" spans="1:4">
      <c r="A46" s="368"/>
      <c r="B46" s="21"/>
      <c r="C46" s="466"/>
    </row>
    <row r="47" spans="1:4">
      <c r="A47" s="467" t="s">
        <v>444</v>
      </c>
      <c r="B47" s="20" t="s">
        <v>430</v>
      </c>
      <c r="C47" s="16">
        <f>SUM(C48:C52)</f>
        <v>147599</v>
      </c>
    </row>
    <row r="48" spans="1:4" ht="17.45" customHeight="1">
      <c r="A48" s="468"/>
      <c r="B48" s="18" t="s">
        <v>24</v>
      </c>
      <c r="C48" s="465">
        <v>60000</v>
      </c>
      <c r="D48" t="s">
        <v>445</v>
      </c>
    </row>
    <row r="49" spans="1:4">
      <c r="A49" s="468"/>
      <c r="B49" s="469" t="s">
        <v>208</v>
      </c>
      <c r="C49" s="462">
        <v>87599</v>
      </c>
      <c r="D49" s="93"/>
    </row>
    <row r="50" spans="1:4">
      <c r="A50" s="468"/>
      <c r="B50" s="21"/>
      <c r="C50" s="466"/>
    </row>
    <row r="51" spans="1:4">
      <c r="A51" s="468"/>
      <c r="B51" s="21"/>
      <c r="C51" s="466"/>
    </row>
    <row r="52" spans="1:4">
      <c r="A52" s="470"/>
      <c r="B52" s="21"/>
      <c r="C52" s="466"/>
    </row>
    <row r="53" spans="1:4">
      <c r="A53" s="353" t="s">
        <v>446</v>
      </c>
      <c r="B53" s="20" t="s">
        <v>430</v>
      </c>
      <c r="C53" s="16">
        <f>SUM(C54:C58)</f>
        <v>4000</v>
      </c>
    </row>
    <row r="54" spans="1:4" ht="15.6" customHeight="1">
      <c r="A54" s="354"/>
      <c r="B54" s="18" t="s">
        <v>24</v>
      </c>
      <c r="C54" s="19">
        <v>2000</v>
      </c>
    </row>
    <row r="55" spans="1:4">
      <c r="A55" s="354"/>
      <c r="B55" s="18" t="s">
        <v>208</v>
      </c>
      <c r="C55" s="19">
        <v>2000</v>
      </c>
    </row>
    <row r="56" spans="1:4">
      <c r="A56" s="354"/>
      <c r="B56" s="21"/>
      <c r="C56" s="19"/>
    </row>
    <row r="57" spans="1:4">
      <c r="A57" s="354"/>
      <c r="B57" s="21"/>
      <c r="C57" s="19"/>
    </row>
    <row r="58" spans="1:4">
      <c r="A58" s="355"/>
      <c r="B58" s="21"/>
      <c r="C58" s="19"/>
    </row>
    <row r="59" spans="1:4" ht="36.950000000000003" customHeight="1">
      <c r="A59" s="27" t="s">
        <v>447</v>
      </c>
      <c r="B59" s="402" t="s">
        <v>448</v>
      </c>
      <c r="C59" s="403"/>
    </row>
    <row r="60" spans="1:4" ht="30.6" customHeight="1">
      <c r="A60" s="399" t="s">
        <v>449</v>
      </c>
      <c r="B60" s="400"/>
      <c r="C60" s="401"/>
    </row>
    <row r="61" spans="1:4" ht="18.600000000000001" customHeight="1">
      <c r="A61" s="467" t="s">
        <v>450</v>
      </c>
      <c r="B61" s="20" t="s">
        <v>430</v>
      </c>
      <c r="C61" s="16">
        <f>SUM(C62:C66)</f>
        <v>20000</v>
      </c>
    </row>
    <row r="62" spans="1:4">
      <c r="A62" s="468"/>
      <c r="B62" s="18" t="s">
        <v>24</v>
      </c>
      <c r="C62" s="466">
        <v>20000</v>
      </c>
    </row>
    <row r="63" spans="1:4">
      <c r="A63" s="468"/>
      <c r="B63" s="18" t="s">
        <v>208</v>
      </c>
      <c r="C63" s="466"/>
    </row>
    <row r="64" spans="1:4">
      <c r="A64" s="468"/>
      <c r="B64" s="21"/>
      <c r="C64" s="466"/>
    </row>
    <row r="65" spans="1:3">
      <c r="A65" s="468"/>
      <c r="B65" s="21"/>
      <c r="C65" s="466"/>
    </row>
    <row r="66" spans="1:3">
      <c r="A66" s="468"/>
      <c r="B66" s="21"/>
      <c r="C66" s="466"/>
    </row>
    <row r="67" spans="1:3" ht="15.95" customHeight="1">
      <c r="A67" s="467" t="s">
        <v>451</v>
      </c>
      <c r="B67" s="20" t="s">
        <v>430</v>
      </c>
      <c r="C67" s="17">
        <f>SUM(C68:C72)</f>
        <v>0</v>
      </c>
    </row>
    <row r="68" spans="1:3">
      <c r="A68" s="468"/>
      <c r="B68" s="18" t="s">
        <v>24</v>
      </c>
      <c r="C68" s="466">
        <v>0</v>
      </c>
    </row>
    <row r="69" spans="1:3">
      <c r="A69" s="468"/>
      <c r="B69" s="18" t="s">
        <v>208</v>
      </c>
      <c r="C69" s="466"/>
    </row>
    <row r="70" spans="1:3">
      <c r="A70" s="468"/>
      <c r="B70" s="21"/>
      <c r="C70" s="466"/>
    </row>
    <row r="71" spans="1:3">
      <c r="A71" s="468"/>
      <c r="B71" s="21"/>
      <c r="C71" s="466"/>
    </row>
    <row r="72" spans="1:3">
      <c r="A72" s="470"/>
      <c r="B72" s="21"/>
      <c r="C72" s="466"/>
    </row>
    <row r="73" spans="1:3" ht="17.45" customHeight="1">
      <c r="A73" s="467" t="s">
        <v>452</v>
      </c>
      <c r="B73" s="20" t="s">
        <v>430</v>
      </c>
      <c r="C73" s="17">
        <f>SUM(C74:C78)</f>
        <v>0</v>
      </c>
    </row>
    <row r="74" spans="1:3">
      <c r="A74" s="468"/>
      <c r="B74" s="18" t="s">
        <v>24</v>
      </c>
      <c r="C74" s="466">
        <v>0</v>
      </c>
    </row>
    <row r="75" spans="1:3">
      <c r="A75" s="468"/>
      <c r="B75" s="18" t="s">
        <v>208</v>
      </c>
      <c r="C75" s="466"/>
    </row>
    <row r="76" spans="1:3">
      <c r="A76" s="468"/>
      <c r="B76" s="21"/>
      <c r="C76" s="466"/>
    </row>
    <row r="77" spans="1:3">
      <c r="A77" s="468"/>
      <c r="B77" s="21"/>
      <c r="C77" s="466"/>
    </row>
    <row r="78" spans="1:3">
      <c r="A78" s="470"/>
      <c r="B78" s="21"/>
      <c r="C78" s="466"/>
    </row>
    <row r="79" spans="1:3" ht="24" hidden="1" customHeight="1">
      <c r="A79" s="28" t="s">
        <v>453</v>
      </c>
      <c r="B79" s="28"/>
      <c r="C79" s="28"/>
    </row>
    <row r="80" spans="1:3" ht="24.6" hidden="1" customHeight="1">
      <c r="A80" s="29" t="s">
        <v>454</v>
      </c>
      <c r="B80" s="29"/>
      <c r="C80" s="29"/>
    </row>
    <row r="81" spans="1:3" hidden="1">
      <c r="A81" s="30" t="s">
        <v>455</v>
      </c>
      <c r="B81" s="21"/>
      <c r="C81" s="464"/>
    </row>
    <row r="82" spans="1:3" hidden="1">
      <c r="A82" s="30"/>
      <c r="B82" s="21"/>
      <c r="C82" s="464"/>
    </row>
    <row r="83" spans="1:3" hidden="1">
      <c r="A83" s="30"/>
      <c r="B83" s="21"/>
      <c r="C83" s="464"/>
    </row>
    <row r="84" spans="1:3" hidden="1">
      <c r="A84" s="30"/>
      <c r="B84" s="21"/>
      <c r="C84" s="25"/>
    </row>
    <row r="85" spans="1:3" hidden="1">
      <c r="A85" s="30"/>
      <c r="B85" s="21"/>
      <c r="C85" s="25"/>
    </row>
    <row r="86" spans="1:3" hidden="1">
      <c r="A86" s="30"/>
      <c r="B86" s="471"/>
      <c r="C86" s="25"/>
    </row>
    <row r="87" spans="1:3" hidden="1">
      <c r="A87" s="466" t="s">
        <v>456</v>
      </c>
      <c r="B87" s="21"/>
      <c r="C87" s="464"/>
    </row>
    <row r="88" spans="1:3" hidden="1">
      <c r="A88" s="466"/>
      <c r="B88" s="21"/>
      <c r="C88" s="464"/>
    </row>
    <row r="89" spans="1:3" hidden="1">
      <c r="A89" s="466"/>
      <c r="B89" s="21"/>
      <c r="C89" s="464"/>
    </row>
    <row r="90" spans="1:3" hidden="1">
      <c r="A90" s="466"/>
      <c r="B90" s="21"/>
      <c r="C90" s="25"/>
    </row>
    <row r="91" spans="1:3" hidden="1">
      <c r="A91" s="466"/>
      <c r="B91" s="21"/>
      <c r="C91" s="25"/>
    </row>
    <row r="92" spans="1:3" hidden="1">
      <c r="A92" s="466"/>
      <c r="B92" s="471"/>
      <c r="C92" s="25"/>
    </row>
    <row r="93" spans="1:3" ht="20.45" hidden="1" customHeight="1">
      <c r="A93" s="466" t="s">
        <v>457</v>
      </c>
      <c r="B93" s="466"/>
      <c r="C93" s="466"/>
    </row>
    <row r="94" spans="1:3" hidden="1">
      <c r="A94" s="466"/>
      <c r="B94" s="466"/>
      <c r="C94" s="466"/>
    </row>
    <row r="95" spans="1:3" hidden="1">
      <c r="A95" s="466"/>
      <c r="B95" s="466"/>
      <c r="C95" s="466"/>
    </row>
    <row r="96" spans="1:3" hidden="1">
      <c r="A96" s="466"/>
      <c r="B96" s="466"/>
      <c r="C96" s="466"/>
    </row>
    <row r="97" spans="1:3" hidden="1">
      <c r="A97" s="466"/>
      <c r="B97" s="466"/>
      <c r="C97" s="466"/>
    </row>
    <row r="98" spans="1:3" ht="17.45" hidden="1" customHeight="1">
      <c r="A98" s="31" t="s">
        <v>458</v>
      </c>
      <c r="B98" s="466"/>
      <c r="C98" s="31"/>
    </row>
    <row r="99" spans="1:3" hidden="1">
      <c r="A99" s="31"/>
      <c r="B99" s="466"/>
      <c r="C99" s="31"/>
    </row>
    <row r="100" spans="1:3" hidden="1">
      <c r="A100" s="31"/>
      <c r="B100" s="466"/>
      <c r="C100" s="31"/>
    </row>
    <row r="101" spans="1:3" hidden="1">
      <c r="A101" s="31"/>
      <c r="B101" s="466"/>
      <c r="C101" s="31"/>
    </row>
    <row r="102" spans="1:3" hidden="1">
      <c r="A102" s="32" t="s">
        <v>459</v>
      </c>
      <c r="B102" s="32"/>
      <c r="C102" s="32"/>
    </row>
    <row r="103" spans="1:3" hidden="1">
      <c r="A103" s="32"/>
      <c r="B103" s="32"/>
      <c r="C103" s="32"/>
    </row>
    <row r="104" spans="1:3" hidden="1">
      <c r="A104" s="32"/>
      <c r="B104" s="32"/>
      <c r="C104" s="32"/>
    </row>
    <row r="105" spans="1:3" hidden="1">
      <c r="A105" s="32"/>
      <c r="B105" s="32"/>
      <c r="C105" s="32"/>
    </row>
    <row r="106" spans="1:3" hidden="1">
      <c r="A106" s="32"/>
      <c r="B106" s="32"/>
      <c r="C106" s="32"/>
    </row>
    <row r="107" spans="1:3" ht="33.950000000000003" hidden="1" customHeight="1">
      <c r="A107" s="33" t="s">
        <v>460</v>
      </c>
      <c r="B107" s="33"/>
      <c r="C107" s="33"/>
    </row>
    <row r="108" spans="1:3" hidden="1">
      <c r="A108" s="34" t="s">
        <v>461</v>
      </c>
      <c r="B108" s="21"/>
      <c r="C108" s="19"/>
    </row>
    <row r="109" spans="1:3" hidden="1">
      <c r="A109" s="24" t="s">
        <v>462</v>
      </c>
      <c r="B109" s="21"/>
      <c r="C109" s="19"/>
    </row>
    <row r="110" spans="1:3" hidden="1">
      <c r="A110" s="25"/>
      <c r="B110" s="21"/>
      <c r="C110" s="19"/>
    </row>
    <row r="111" spans="1:3" hidden="1">
      <c r="A111" s="25"/>
      <c r="B111" s="21"/>
      <c r="C111" s="19"/>
    </row>
    <row r="112" spans="1:3" hidden="1">
      <c r="A112" s="25"/>
      <c r="B112" s="24"/>
      <c r="C112" s="19"/>
    </row>
    <row r="113" spans="1:3" hidden="1">
      <c r="A113" s="25"/>
      <c r="B113" s="24"/>
      <c r="C113" s="19"/>
    </row>
    <row r="114" spans="1:3" hidden="1">
      <c r="A114" s="25"/>
      <c r="B114" s="24"/>
      <c r="C114" s="19"/>
    </row>
    <row r="115" spans="1:3" hidden="1">
      <c r="A115" s="19" t="s">
        <v>463</v>
      </c>
      <c r="B115" s="21"/>
      <c r="C115" s="24"/>
    </row>
    <row r="116" spans="1:3" hidden="1">
      <c r="A116" s="19"/>
      <c r="B116" s="21"/>
      <c r="C116" s="24"/>
    </row>
    <row r="117" spans="1:3" hidden="1">
      <c r="A117" s="19"/>
      <c r="B117" s="21"/>
      <c r="C117" s="25"/>
    </row>
    <row r="118" spans="1:3" hidden="1">
      <c r="A118" s="19"/>
      <c r="B118" s="21"/>
      <c r="C118" s="25"/>
    </row>
    <row r="119" spans="1:3" hidden="1">
      <c r="A119" s="19"/>
      <c r="B119" s="21"/>
      <c r="C119" s="25"/>
    </row>
    <row r="120" spans="1:3" hidden="1">
      <c r="A120" s="19"/>
      <c r="B120" s="21"/>
      <c r="C120" s="25"/>
    </row>
    <row r="121" spans="1:3" hidden="1">
      <c r="A121" s="19"/>
      <c r="B121" s="24"/>
      <c r="C121" s="25"/>
    </row>
    <row r="122" spans="1:3" hidden="1">
      <c r="A122" s="466" t="s">
        <v>464</v>
      </c>
      <c r="B122" s="21"/>
      <c r="C122" s="466"/>
    </row>
    <row r="123" spans="1:3" hidden="1">
      <c r="A123" s="466"/>
      <c r="B123" s="21"/>
      <c r="C123" s="466"/>
    </row>
    <row r="124" spans="1:3" hidden="1">
      <c r="A124" s="466"/>
      <c r="B124" s="21"/>
      <c r="C124" s="466"/>
    </row>
    <row r="125" spans="1:3" hidden="1">
      <c r="A125" s="466"/>
      <c r="B125" s="21"/>
      <c r="C125" s="466"/>
    </row>
    <row r="126" spans="1:3" ht="24.6" hidden="1" customHeight="1">
      <c r="A126" s="33" t="s">
        <v>465</v>
      </c>
      <c r="B126" s="33"/>
      <c r="C126" s="33"/>
    </row>
    <row r="127" spans="1:3" hidden="1">
      <c r="A127" s="19" t="s">
        <v>466</v>
      </c>
      <c r="B127" s="19"/>
      <c r="C127" s="464"/>
    </row>
    <row r="128" spans="1:3" hidden="1">
      <c r="A128" s="19"/>
      <c r="B128" s="19"/>
      <c r="C128" s="464"/>
    </row>
    <row r="129" spans="1:3" hidden="1">
      <c r="A129" s="19"/>
      <c r="B129" s="19"/>
      <c r="C129" s="25"/>
    </row>
    <row r="130" spans="1:3" hidden="1">
      <c r="A130" s="472" t="s">
        <v>467</v>
      </c>
      <c r="B130" s="21"/>
      <c r="C130" s="466"/>
    </row>
    <row r="131" spans="1:3" hidden="1">
      <c r="A131" s="464"/>
      <c r="B131" s="21"/>
      <c r="C131" s="466"/>
    </row>
    <row r="132" spans="1:3" hidden="1">
      <c r="A132" s="25"/>
      <c r="B132" s="21"/>
      <c r="C132" s="466"/>
    </row>
    <row r="133" spans="1:3" hidden="1">
      <c r="A133" s="25"/>
      <c r="B133" s="21"/>
      <c r="C133" s="466"/>
    </row>
    <row r="134" spans="1:3" ht="24.6" hidden="1" customHeight="1">
      <c r="A134" s="33" t="s">
        <v>468</v>
      </c>
      <c r="B134" s="33"/>
      <c r="C134" s="33"/>
    </row>
    <row r="135" spans="1:3" ht="18.95" hidden="1" customHeight="1">
      <c r="A135" s="466" t="s">
        <v>469</v>
      </c>
      <c r="B135" s="21"/>
      <c r="C135" s="466"/>
    </row>
    <row r="136" spans="1:3" hidden="1">
      <c r="A136" s="466"/>
      <c r="B136" s="21"/>
      <c r="C136" s="466"/>
    </row>
    <row r="137" spans="1:3" hidden="1">
      <c r="A137" s="466"/>
      <c r="B137" s="21"/>
      <c r="C137" s="466"/>
    </row>
    <row r="138" spans="1:3" hidden="1">
      <c r="A138" s="466"/>
      <c r="B138" s="21"/>
      <c r="C138" s="466"/>
    </row>
    <row r="139" spans="1:3" hidden="1">
      <c r="A139" s="19" t="s">
        <v>470</v>
      </c>
      <c r="B139" s="21"/>
      <c r="C139" s="19"/>
    </row>
    <row r="140" spans="1:3" hidden="1">
      <c r="A140" s="19"/>
      <c r="B140" s="21"/>
      <c r="C140" s="19"/>
    </row>
    <row r="141" spans="1:3" hidden="1">
      <c r="A141" s="19"/>
      <c r="B141" s="21"/>
      <c r="C141" s="19"/>
    </row>
    <row r="142" spans="1:3" hidden="1">
      <c r="A142" s="19"/>
      <c r="B142" s="21"/>
      <c r="C142" s="19"/>
    </row>
    <row r="143" spans="1:3" hidden="1">
      <c r="A143" s="19"/>
      <c r="B143" s="21"/>
      <c r="C143" s="19"/>
    </row>
    <row r="144" spans="1:3" ht="18.95" hidden="1" customHeight="1">
      <c r="A144" s="19" t="s">
        <v>471</v>
      </c>
      <c r="B144" s="21"/>
      <c r="C144" s="19"/>
    </row>
    <row r="145" spans="1:3" hidden="1">
      <c r="A145" s="19"/>
      <c r="B145" s="21"/>
      <c r="C145" s="19"/>
    </row>
    <row r="146" spans="1:3" hidden="1">
      <c r="A146" s="19"/>
      <c r="B146" s="21"/>
      <c r="C146" s="19"/>
    </row>
    <row r="147" spans="1:3" hidden="1">
      <c r="A147" s="19"/>
      <c r="B147" s="21"/>
      <c r="C147" s="19"/>
    </row>
    <row r="148" spans="1:3" ht="33.950000000000003" hidden="1" customHeight="1">
      <c r="A148" s="33" t="s">
        <v>472</v>
      </c>
      <c r="B148" s="33"/>
      <c r="C148" s="33"/>
    </row>
    <row r="149" spans="1:3" hidden="1">
      <c r="A149" s="466" t="s">
        <v>473</v>
      </c>
      <c r="B149" s="19"/>
      <c r="C149" s="466"/>
    </row>
    <row r="150" spans="1:3" hidden="1">
      <c r="A150" s="466"/>
      <c r="B150" s="19"/>
      <c r="C150" s="466"/>
    </row>
    <row r="151" spans="1:3" hidden="1">
      <c r="A151" s="466"/>
      <c r="B151" s="19"/>
      <c r="C151" s="466"/>
    </row>
    <row r="152" spans="1:3" ht="15" hidden="1" customHeight="1">
      <c r="A152" s="466" t="s">
        <v>474</v>
      </c>
      <c r="B152" s="21"/>
      <c r="C152" s="466"/>
    </row>
    <row r="153" spans="1:3" hidden="1">
      <c r="A153" s="466"/>
      <c r="B153" s="21"/>
      <c r="C153" s="466"/>
    </row>
    <row r="154" spans="1:3" hidden="1">
      <c r="A154" s="466"/>
      <c r="B154" s="21"/>
      <c r="C154" s="466"/>
    </row>
    <row r="155" spans="1:3" hidden="1">
      <c r="A155" s="466"/>
      <c r="B155" s="21"/>
      <c r="C155" s="466"/>
    </row>
    <row r="156" spans="1:3" ht="35.1" hidden="1" customHeight="1">
      <c r="A156" s="35" t="s">
        <v>475</v>
      </c>
      <c r="B156" s="35"/>
      <c r="C156" s="35"/>
    </row>
    <row r="157" spans="1:3" hidden="1">
      <c r="A157" s="36" t="s">
        <v>476</v>
      </c>
      <c r="B157" s="36"/>
      <c r="C157" s="36"/>
    </row>
    <row r="158" spans="1:3" hidden="1">
      <c r="A158" s="36" t="s">
        <v>477</v>
      </c>
      <c r="B158" s="36"/>
      <c r="C158" s="36"/>
    </row>
    <row r="159" spans="1:3" ht="33.950000000000003" hidden="1" customHeight="1">
      <c r="A159" s="36" t="s">
        <v>478</v>
      </c>
      <c r="B159" s="36"/>
      <c r="C159" s="36"/>
    </row>
    <row r="160" spans="1:3" hidden="1">
      <c r="A160" s="37" t="s">
        <v>479</v>
      </c>
      <c r="B160" s="37"/>
      <c r="C160" s="37"/>
    </row>
    <row r="161" spans="1:3" hidden="1">
      <c r="A161" s="37"/>
      <c r="B161" s="37"/>
      <c r="C161" s="37"/>
    </row>
    <row r="162" spans="1:3" hidden="1">
      <c r="A162" s="37"/>
      <c r="B162" s="37"/>
      <c r="C162" s="37"/>
    </row>
    <row r="163" spans="1:3" hidden="1">
      <c r="A163" s="37"/>
      <c r="B163" s="37"/>
      <c r="C163" s="37"/>
    </row>
    <row r="164" spans="1:3" hidden="1">
      <c r="A164" s="32" t="s">
        <v>480</v>
      </c>
      <c r="B164" s="19"/>
      <c r="C164" s="32"/>
    </row>
    <row r="165" spans="1:3" hidden="1">
      <c r="A165" s="32"/>
      <c r="B165" s="19"/>
      <c r="C165" s="32"/>
    </row>
    <row r="166" spans="1:3" hidden="1">
      <c r="A166" s="32"/>
      <c r="B166" s="19"/>
      <c r="C166" s="32"/>
    </row>
    <row r="167" spans="1:3" ht="33.950000000000003" hidden="1" customHeight="1">
      <c r="A167" s="38" t="s">
        <v>481</v>
      </c>
      <c r="B167" s="38"/>
      <c r="C167" s="38"/>
    </row>
    <row r="168" spans="1:3" ht="19.5" hidden="1" customHeight="1">
      <c r="A168" s="31" t="s">
        <v>482</v>
      </c>
      <c r="B168" s="31"/>
      <c r="C168" s="31"/>
    </row>
    <row r="169" spans="1:3" hidden="1">
      <c r="A169" s="31"/>
      <c r="B169" s="31"/>
      <c r="C169" s="31"/>
    </row>
    <row r="170" spans="1:3" hidden="1">
      <c r="A170" s="31"/>
      <c r="B170" s="31"/>
      <c r="C170" s="31"/>
    </row>
    <row r="171" spans="1:3" ht="33.950000000000003" hidden="1" customHeight="1">
      <c r="A171" s="38" t="s">
        <v>483</v>
      </c>
      <c r="B171" s="38"/>
      <c r="C171" s="38"/>
    </row>
    <row r="172" spans="1:3" ht="21.6" hidden="1" customHeight="1">
      <c r="A172" s="19" t="s">
        <v>484</v>
      </c>
      <c r="B172" s="21"/>
      <c r="C172" s="19"/>
    </row>
    <row r="173" spans="1:3" hidden="1">
      <c r="A173" s="19"/>
      <c r="B173" s="21"/>
      <c r="C173" s="19"/>
    </row>
    <row r="174" spans="1:3" hidden="1">
      <c r="A174" s="19"/>
      <c r="B174" s="21"/>
      <c r="C174" s="19"/>
    </row>
    <row r="175" spans="1:3" hidden="1">
      <c r="A175" s="19"/>
      <c r="B175" s="21"/>
      <c r="C175" s="19"/>
    </row>
    <row r="176" spans="1:3" hidden="1">
      <c r="A176" s="30" t="s">
        <v>485</v>
      </c>
      <c r="B176" s="21"/>
      <c r="C176" s="19"/>
    </row>
    <row r="177" spans="1:3" hidden="1">
      <c r="A177" s="30"/>
      <c r="B177" s="21"/>
      <c r="C177" s="19"/>
    </row>
    <row r="178" spans="1:3" hidden="1">
      <c r="A178" s="30"/>
      <c r="B178" s="21"/>
      <c r="C178" s="19"/>
    </row>
    <row r="179" spans="1:3" hidden="1">
      <c r="A179" s="30"/>
      <c r="B179" s="21"/>
      <c r="C179" s="19"/>
    </row>
    <row r="180" spans="1:3" hidden="1">
      <c r="A180" s="30"/>
      <c r="B180" s="21"/>
      <c r="C180" s="19"/>
    </row>
    <row r="181" spans="1:3" hidden="1">
      <c r="A181" s="24" t="s">
        <v>486</v>
      </c>
      <c r="B181" s="21"/>
      <c r="C181" s="24"/>
    </row>
    <row r="182" spans="1:3" ht="30" hidden="1" customHeight="1">
      <c r="A182" s="19" t="s">
        <v>487</v>
      </c>
      <c r="B182" s="19"/>
      <c r="C182" s="466"/>
    </row>
    <row r="183" spans="1:3" hidden="1">
      <c r="A183" s="19"/>
      <c r="B183" s="19"/>
      <c r="C183" s="466"/>
    </row>
    <row r="184" spans="1:3" ht="43.5" hidden="1" customHeight="1">
      <c r="A184" s="38" t="s">
        <v>488</v>
      </c>
      <c r="B184" s="38"/>
      <c r="C184" s="38"/>
    </row>
    <row r="185" spans="1:3" ht="15.6" hidden="1" customHeight="1">
      <c r="A185" s="466" t="s">
        <v>489</v>
      </c>
      <c r="B185" s="24"/>
      <c r="C185" s="19"/>
    </row>
    <row r="186" spans="1:3" hidden="1">
      <c r="A186" s="466"/>
      <c r="B186" s="24"/>
      <c r="C186" s="19"/>
    </row>
    <row r="187" spans="1:3" ht="20.45" hidden="1" customHeight="1">
      <c r="A187" s="19" t="s">
        <v>490</v>
      </c>
      <c r="B187" s="24"/>
      <c r="C187" s="19"/>
    </row>
    <row r="188" spans="1:3" hidden="1">
      <c r="A188" s="19"/>
      <c r="B188" s="24"/>
      <c r="C188" s="19"/>
    </row>
    <row r="189" spans="1:3" ht="33.950000000000003" hidden="1" customHeight="1">
      <c r="A189" s="38" t="s">
        <v>491</v>
      </c>
      <c r="B189" s="38"/>
      <c r="C189" s="38"/>
    </row>
    <row r="190" spans="1:3" hidden="1">
      <c r="A190" s="39" t="s">
        <v>492</v>
      </c>
      <c r="B190" s="19"/>
      <c r="C190" s="31"/>
    </row>
    <row r="191" spans="1:3" hidden="1">
      <c r="A191" s="40"/>
      <c r="B191" s="19"/>
      <c r="C191" s="31"/>
    </row>
    <row r="192" spans="1:3" hidden="1">
      <c r="A192" s="39" t="s">
        <v>493</v>
      </c>
      <c r="B192" s="19"/>
      <c r="C192" s="31"/>
    </row>
    <row r="193" spans="1:3" hidden="1">
      <c r="A193" s="25"/>
      <c r="B193" s="19"/>
      <c r="C193" s="31"/>
    </row>
    <row r="194" spans="1:3" hidden="1">
      <c r="A194" s="466" t="s">
        <v>494</v>
      </c>
      <c r="B194" s="21"/>
      <c r="C194" s="19"/>
    </row>
    <row r="195" spans="1:3" hidden="1">
      <c r="A195" s="466"/>
      <c r="B195" s="21"/>
      <c r="C195" s="19"/>
    </row>
    <row r="196" spans="1:3" hidden="1">
      <c r="A196" s="466"/>
      <c r="B196" s="21"/>
      <c r="C196" s="19"/>
    </row>
    <row r="197" spans="1:3" hidden="1">
      <c r="A197" s="466"/>
      <c r="B197" s="21"/>
      <c r="C197" s="19"/>
    </row>
    <row r="198" spans="1:3" hidden="1">
      <c r="A198" s="466"/>
      <c r="B198" s="21"/>
      <c r="C198" s="19"/>
    </row>
    <row r="199" spans="1:3" hidden="1">
      <c r="A199" s="472" t="s">
        <v>495</v>
      </c>
      <c r="B199" s="24"/>
      <c r="C199" s="464"/>
    </row>
    <row r="200" spans="1:3" ht="28.5" hidden="1">
      <c r="A200" s="41" t="s">
        <v>496</v>
      </c>
      <c r="B200" s="19"/>
      <c r="C200" s="24"/>
    </row>
    <row r="201" spans="1:3" hidden="1">
      <c r="A201" s="24"/>
      <c r="B201" s="19"/>
      <c r="C201" s="24"/>
    </row>
    <row r="202" spans="1:3" hidden="1">
      <c r="A202" s="24" t="s">
        <v>497</v>
      </c>
      <c r="B202" s="19"/>
      <c r="C202" s="25"/>
    </row>
    <row r="203" spans="1:3" ht="43.5" hidden="1" customHeight="1">
      <c r="A203" s="38" t="s">
        <v>498</v>
      </c>
      <c r="B203" s="38"/>
      <c r="C203" s="38"/>
    </row>
    <row r="204" spans="1:3" hidden="1">
      <c r="A204" s="30" t="s">
        <v>499</v>
      </c>
      <c r="B204" s="21"/>
      <c r="C204" s="19"/>
    </row>
    <row r="205" spans="1:3" hidden="1">
      <c r="A205" s="30"/>
      <c r="B205" s="21"/>
      <c r="C205" s="19"/>
    </row>
    <row r="206" spans="1:3" hidden="1">
      <c r="A206" s="30"/>
      <c r="B206" s="21"/>
      <c r="C206" s="19"/>
    </row>
    <row r="207" spans="1:3" hidden="1">
      <c r="A207" s="30"/>
      <c r="B207" s="21"/>
      <c r="C207" s="19"/>
    </row>
    <row r="208" spans="1:3" hidden="1">
      <c r="A208" s="30"/>
      <c r="B208" s="21"/>
      <c r="C208" s="19"/>
    </row>
    <row r="209" spans="1:3" ht="15.6" hidden="1" customHeight="1">
      <c r="A209" s="42" t="s">
        <v>500</v>
      </c>
      <c r="B209" s="42"/>
      <c r="C209" s="42"/>
    </row>
    <row r="210" spans="1:3" ht="15.95" hidden="1" customHeight="1">
      <c r="A210" s="42"/>
      <c r="B210" s="42"/>
      <c r="C210" s="42"/>
    </row>
    <row r="211" spans="1:3" ht="24.6" hidden="1" customHeight="1">
      <c r="A211" s="43" t="s">
        <v>501</v>
      </c>
      <c r="B211" s="43"/>
      <c r="C211" s="43"/>
    </row>
    <row r="212" spans="1:3" hidden="1">
      <c r="A212" s="31" t="s">
        <v>502</v>
      </c>
      <c r="B212" s="31"/>
      <c r="C212" s="31"/>
    </row>
    <row r="213" spans="1:3" hidden="1">
      <c r="A213" s="31"/>
      <c r="B213" s="31"/>
      <c r="C213" s="31"/>
    </row>
    <row r="214" spans="1:3" ht="21" hidden="1" customHeight="1">
      <c r="A214" s="466" t="s">
        <v>503</v>
      </c>
      <c r="B214" s="19"/>
      <c r="C214" s="19"/>
    </row>
    <row r="215" spans="1:3" hidden="1">
      <c r="A215" s="466"/>
      <c r="B215" s="19"/>
      <c r="C215" s="19"/>
    </row>
    <row r="216" spans="1:3" hidden="1">
      <c r="A216" s="466" t="s">
        <v>504</v>
      </c>
      <c r="B216" s="19"/>
      <c r="C216" s="19"/>
    </row>
    <row r="217" spans="1:3" hidden="1">
      <c r="A217" s="466"/>
      <c r="B217" s="19"/>
      <c r="C217" s="19"/>
    </row>
    <row r="218" spans="1:3" hidden="1">
      <c r="A218" s="466"/>
      <c r="B218" s="19"/>
      <c r="C218" s="19"/>
    </row>
    <row r="219" spans="1:3" hidden="1">
      <c r="A219" s="466" t="s">
        <v>505</v>
      </c>
      <c r="B219" s="19"/>
      <c r="C219" s="19"/>
    </row>
    <row r="220" spans="1:3" hidden="1">
      <c r="A220" s="466"/>
      <c r="B220" s="19"/>
      <c r="C220" s="19"/>
    </row>
    <row r="221" spans="1:3" hidden="1">
      <c r="A221" s="466"/>
      <c r="B221" s="19"/>
      <c r="C221" s="19"/>
    </row>
    <row r="222" spans="1:3" ht="18" hidden="1" customHeight="1">
      <c r="A222" s="466" t="s">
        <v>506</v>
      </c>
      <c r="B222" s="19"/>
      <c r="C222" s="19"/>
    </row>
    <row r="223" spans="1:3" hidden="1">
      <c r="A223" s="466"/>
      <c r="B223" s="19"/>
      <c r="C223" s="19"/>
    </row>
    <row r="224" spans="1:3" ht="24.6" hidden="1" customHeight="1">
      <c r="A224" s="44" t="s">
        <v>507</v>
      </c>
      <c r="B224" s="44"/>
      <c r="C224" s="44"/>
    </row>
    <row r="225" spans="1:3" hidden="1">
      <c r="A225" s="466" t="s">
        <v>508</v>
      </c>
      <c r="B225" s="21"/>
      <c r="C225" s="466"/>
    </row>
    <row r="226" spans="1:3" hidden="1">
      <c r="A226" s="466"/>
      <c r="B226" s="21"/>
      <c r="C226" s="466"/>
    </row>
    <row r="227" spans="1:3" hidden="1">
      <c r="A227" s="466"/>
      <c r="B227" s="21"/>
      <c r="C227" s="466"/>
    </row>
    <row r="228" spans="1:3" hidden="1">
      <c r="A228" s="466"/>
      <c r="B228" s="471"/>
      <c r="C228" s="466"/>
    </row>
    <row r="229" spans="1:3" hidden="1">
      <c r="A229" s="466"/>
      <c r="B229" s="25"/>
      <c r="C229" s="466"/>
    </row>
    <row r="230" spans="1:3" ht="36" hidden="1" customHeight="1">
      <c r="A230" s="466" t="s">
        <v>509</v>
      </c>
      <c r="B230" s="21"/>
      <c r="C230" s="466"/>
    </row>
    <row r="231" spans="1:3" hidden="1">
      <c r="A231" s="466"/>
      <c r="B231" s="21"/>
      <c r="C231" s="466"/>
    </row>
    <row r="232" spans="1:3" hidden="1">
      <c r="A232" s="466"/>
      <c r="B232" s="21"/>
      <c r="C232" s="466"/>
    </row>
    <row r="233" spans="1:3" hidden="1">
      <c r="A233" s="466"/>
      <c r="B233" s="21"/>
      <c r="C233" s="466"/>
    </row>
    <row r="234" spans="1:3" hidden="1">
      <c r="A234" s="466" t="s">
        <v>510</v>
      </c>
      <c r="B234" s="21"/>
      <c r="C234" s="466"/>
    </row>
    <row r="235" spans="1:3" hidden="1">
      <c r="A235" s="466"/>
      <c r="B235" s="21"/>
      <c r="C235" s="466"/>
    </row>
    <row r="236" spans="1:3" hidden="1">
      <c r="A236" s="466"/>
      <c r="B236" s="21"/>
      <c r="C236" s="466"/>
    </row>
    <row r="237" spans="1:3" hidden="1">
      <c r="A237" s="466"/>
      <c r="B237" s="25"/>
      <c r="C237" s="466"/>
    </row>
    <row r="238" spans="1:3" hidden="1">
      <c r="A238" s="466"/>
      <c r="B238" s="25"/>
      <c r="C238" s="466"/>
    </row>
    <row r="239" spans="1:3" hidden="1">
      <c r="A239" s="466" t="s">
        <v>511</v>
      </c>
      <c r="B239" s="21"/>
      <c r="C239" s="466"/>
    </row>
    <row r="240" spans="1:3" hidden="1">
      <c r="A240" s="466"/>
      <c r="B240" s="21"/>
      <c r="C240" s="466"/>
    </row>
    <row r="241" spans="1:3" hidden="1">
      <c r="A241" s="466"/>
      <c r="B241" s="21"/>
      <c r="C241" s="466"/>
    </row>
    <row r="242" spans="1:3" hidden="1">
      <c r="A242" s="466"/>
      <c r="B242" s="21"/>
      <c r="C242" s="466"/>
    </row>
    <row r="243" spans="1:3" ht="24.6" hidden="1" customHeight="1">
      <c r="A243" s="44" t="s">
        <v>512</v>
      </c>
      <c r="B243" s="44"/>
      <c r="C243" s="44"/>
    </row>
    <row r="244" spans="1:3" hidden="1">
      <c r="A244" s="472" t="s">
        <v>513</v>
      </c>
      <c r="B244" s="471"/>
      <c r="C244" s="464"/>
    </row>
    <row r="245" spans="1:3" ht="24.6" hidden="1" customHeight="1">
      <c r="A245" s="44" t="s">
        <v>514</v>
      </c>
      <c r="B245" s="44"/>
      <c r="C245" s="44"/>
    </row>
    <row r="246" spans="1:3" ht="74.099999999999994" hidden="1" customHeight="1">
      <c r="A246" s="466" t="s">
        <v>515</v>
      </c>
      <c r="B246" s="21"/>
      <c r="C246" s="466"/>
    </row>
    <row r="247" spans="1:3" hidden="1">
      <c r="A247" s="466"/>
      <c r="B247" s="21"/>
      <c r="C247" s="466"/>
    </row>
    <row r="248" spans="1:3" hidden="1">
      <c r="A248" s="466"/>
      <c r="B248" s="21"/>
      <c r="C248" s="466"/>
    </row>
    <row r="249" spans="1:3" ht="50.45" hidden="1" customHeight="1">
      <c r="A249" s="466" t="s">
        <v>516</v>
      </c>
      <c r="B249" s="466"/>
      <c r="C249" s="466"/>
    </row>
    <row r="250" spans="1:3" hidden="1">
      <c r="A250" s="466"/>
      <c r="B250" s="466"/>
      <c r="C250" s="466"/>
    </row>
    <row r="251" spans="1:3" hidden="1">
      <c r="A251" s="466"/>
      <c r="B251" s="466"/>
      <c r="C251" s="466"/>
    </row>
    <row r="252" spans="1:3" ht="24.6" hidden="1" customHeight="1">
      <c r="A252" s="44" t="s">
        <v>517</v>
      </c>
      <c r="B252" s="44"/>
      <c r="C252" s="44"/>
    </row>
    <row r="253" spans="1:3" hidden="1">
      <c r="A253" s="466" t="s">
        <v>518</v>
      </c>
      <c r="B253" s="21"/>
      <c r="C253" s="466"/>
    </row>
    <row r="254" spans="1:3" hidden="1">
      <c r="A254" s="466"/>
      <c r="B254" s="21"/>
      <c r="C254" s="466"/>
    </row>
    <row r="255" spans="1:3" hidden="1">
      <c r="A255" s="466"/>
      <c r="B255" s="21"/>
      <c r="C255" s="466"/>
    </row>
    <row r="256" spans="1:3" hidden="1">
      <c r="A256" s="466"/>
      <c r="B256" s="21"/>
      <c r="C256" s="466"/>
    </row>
    <row r="257" spans="1:3" hidden="1">
      <c r="A257" s="466"/>
      <c r="B257" s="21"/>
      <c r="C257" s="466"/>
    </row>
    <row r="258" spans="1:3" ht="21" hidden="1">
      <c r="A258" s="45" t="s">
        <v>519</v>
      </c>
      <c r="B258" s="45"/>
      <c r="C258" s="45"/>
    </row>
    <row r="259" spans="1:3" ht="26.45" hidden="1" customHeight="1">
      <c r="A259" s="46" t="s">
        <v>520</v>
      </c>
      <c r="B259" s="46"/>
      <c r="C259" s="46"/>
    </row>
    <row r="260" spans="1:3" ht="18.600000000000001" hidden="1" customHeight="1">
      <c r="A260" s="37" t="s">
        <v>521</v>
      </c>
      <c r="B260" s="37"/>
      <c r="C260" s="37"/>
    </row>
    <row r="261" spans="1:3" hidden="1">
      <c r="A261" s="37"/>
      <c r="B261" s="37"/>
      <c r="C261" s="37"/>
    </row>
    <row r="262" spans="1:3" hidden="1">
      <c r="A262" s="37"/>
      <c r="B262" s="37"/>
      <c r="C262" s="37"/>
    </row>
    <row r="263" spans="1:3" hidden="1">
      <c r="A263" s="47" t="s">
        <v>522</v>
      </c>
      <c r="B263" s="48"/>
      <c r="C263" s="48"/>
    </row>
    <row r="264" spans="1:3" ht="21.6" hidden="1" customHeight="1">
      <c r="A264" s="37" t="s">
        <v>523</v>
      </c>
      <c r="B264" s="37"/>
      <c r="C264" s="37"/>
    </row>
    <row r="265" spans="1:3" hidden="1">
      <c r="A265" s="37"/>
      <c r="B265" s="37"/>
      <c r="C265" s="37"/>
    </row>
    <row r="266" spans="1:3" hidden="1">
      <c r="A266" s="37"/>
      <c r="B266" s="37"/>
      <c r="C266" s="37"/>
    </row>
    <row r="267" spans="1:3" hidden="1">
      <c r="A267" s="49" t="s">
        <v>524</v>
      </c>
      <c r="B267" s="48"/>
      <c r="C267" s="48"/>
    </row>
    <row r="268" spans="1:3" hidden="1">
      <c r="A268" s="37" t="s">
        <v>525</v>
      </c>
      <c r="B268" s="37"/>
      <c r="C268" s="37"/>
    </row>
    <row r="269" spans="1:3" hidden="1">
      <c r="A269" s="37"/>
      <c r="B269" s="37"/>
      <c r="C269" s="37"/>
    </row>
    <row r="270" spans="1:3" hidden="1">
      <c r="A270" s="37"/>
      <c r="B270" s="37"/>
      <c r="C270" s="37"/>
    </row>
    <row r="271" spans="1:3" ht="21" hidden="1" customHeight="1">
      <c r="A271" s="50" t="s">
        <v>526</v>
      </c>
      <c r="B271" s="50"/>
      <c r="C271" s="50"/>
    </row>
    <row r="272" spans="1:3" ht="43.5" hidden="1" customHeight="1">
      <c r="A272" s="51" t="s">
        <v>527</v>
      </c>
      <c r="B272" s="51"/>
      <c r="C272" s="51"/>
    </row>
    <row r="273" spans="1:3" hidden="1">
      <c r="A273" s="52" t="s">
        <v>528</v>
      </c>
      <c r="B273" s="473"/>
      <c r="C273" s="52"/>
    </row>
    <row r="274" spans="1:3" hidden="1">
      <c r="A274" s="52"/>
      <c r="B274" s="473"/>
      <c r="C274" s="52"/>
    </row>
    <row r="275" spans="1:3" hidden="1">
      <c r="A275" s="53" t="s">
        <v>529</v>
      </c>
      <c r="B275" s="54"/>
      <c r="C275" s="52"/>
    </row>
    <row r="276" spans="1:3" hidden="1">
      <c r="A276" s="53" t="s">
        <v>530</v>
      </c>
      <c r="B276" s="54"/>
      <c r="C276" s="52"/>
    </row>
    <row r="277" spans="1:3" hidden="1">
      <c r="A277" s="53" t="s">
        <v>531</v>
      </c>
      <c r="B277" s="54"/>
      <c r="C277" s="52"/>
    </row>
    <row r="278" spans="1:3" hidden="1">
      <c r="A278" s="55"/>
      <c r="B278" s="54"/>
      <c r="C278" s="52"/>
    </row>
    <row r="279" spans="1:3" hidden="1">
      <c r="A279" s="55"/>
      <c r="B279" s="54"/>
      <c r="C279" s="52"/>
    </row>
    <row r="280" spans="1:3" hidden="1">
      <c r="A280" s="55"/>
      <c r="B280" s="474"/>
      <c r="C280" s="52"/>
    </row>
    <row r="281" spans="1:3" hidden="1">
      <c r="A281" s="53" t="s">
        <v>532</v>
      </c>
      <c r="B281" s="56"/>
      <c r="C281" s="56"/>
    </row>
    <row r="282" spans="1:3" hidden="1">
      <c r="A282" s="53" t="s">
        <v>533</v>
      </c>
      <c r="B282" s="54"/>
      <c r="C282" s="56"/>
    </row>
    <row r="283" spans="1:3" hidden="1">
      <c r="A283" s="53"/>
      <c r="B283" s="54"/>
      <c r="C283" s="56"/>
    </row>
    <row r="284" spans="1:3" hidden="1">
      <c r="A284" s="53"/>
      <c r="B284" s="56"/>
      <c r="C284" s="56"/>
    </row>
    <row r="285" spans="1:3" hidden="1">
      <c r="A285" s="53"/>
      <c r="B285" s="57"/>
      <c r="C285" s="57"/>
    </row>
    <row r="286" spans="1:3" hidden="1">
      <c r="A286" s="53"/>
      <c r="B286" s="57"/>
      <c r="C286" s="57"/>
    </row>
    <row r="287" spans="1:3" hidden="1">
      <c r="A287" s="53"/>
      <c r="B287" s="57"/>
      <c r="C287" s="57"/>
    </row>
    <row r="288" spans="1:3" hidden="1">
      <c r="A288" s="53" t="s">
        <v>534</v>
      </c>
      <c r="B288" s="54"/>
      <c r="C288" s="56"/>
    </row>
    <row r="289" spans="1:3" hidden="1">
      <c r="A289" s="53"/>
      <c r="B289" s="475"/>
      <c r="C289" s="56"/>
    </row>
    <row r="290" spans="1:3" hidden="1">
      <c r="A290" s="53"/>
      <c r="B290" s="57"/>
      <c r="C290" s="56"/>
    </row>
    <row r="291" spans="1:3" hidden="1">
      <c r="A291" s="53"/>
      <c r="B291" s="57"/>
      <c r="C291" s="56"/>
    </row>
    <row r="292" spans="1:3" hidden="1">
      <c r="A292" s="53" t="s">
        <v>535</v>
      </c>
      <c r="B292" s="52"/>
      <c r="C292" s="56"/>
    </row>
    <row r="293" spans="1:3" hidden="1">
      <c r="A293" s="53"/>
      <c r="B293" s="52"/>
      <c r="C293" s="56"/>
    </row>
    <row r="294" spans="1:3" hidden="1">
      <c r="A294" s="53"/>
      <c r="B294" s="52"/>
      <c r="C294" s="56"/>
    </row>
    <row r="295" spans="1:3" hidden="1">
      <c r="A295" s="53"/>
      <c r="B295" s="52"/>
      <c r="C295" s="56"/>
    </row>
    <row r="296" spans="1:3" hidden="1">
      <c r="A296" s="53"/>
      <c r="B296" s="52"/>
      <c r="C296" s="57"/>
    </row>
    <row r="297" spans="1:3" hidden="1">
      <c r="A297" s="53"/>
      <c r="B297" s="52"/>
      <c r="C297" s="57"/>
    </row>
    <row r="298" spans="1:3" hidden="1">
      <c r="A298" s="53"/>
      <c r="B298" s="52"/>
      <c r="C298" s="57"/>
    </row>
    <row r="299" spans="1:3" hidden="1">
      <c r="A299" s="53"/>
      <c r="B299" s="52"/>
      <c r="C299" s="57"/>
    </row>
    <row r="300" spans="1:3" hidden="1">
      <c r="A300" s="53" t="s">
        <v>536</v>
      </c>
      <c r="B300" s="54"/>
      <c r="C300" s="56"/>
    </row>
    <row r="301" spans="1:3" hidden="1">
      <c r="A301" s="53"/>
      <c r="B301" s="54"/>
      <c r="C301" s="56"/>
    </row>
    <row r="302" spans="1:3" hidden="1">
      <c r="A302" s="53"/>
      <c r="B302" s="54"/>
      <c r="C302" s="56"/>
    </row>
    <row r="303" spans="1:3" hidden="1">
      <c r="A303" s="53"/>
      <c r="B303" s="54"/>
      <c r="C303" s="56"/>
    </row>
    <row r="304" spans="1:3" hidden="1">
      <c r="A304" s="53"/>
      <c r="B304" s="54"/>
      <c r="C304" s="57"/>
    </row>
    <row r="305" spans="1:3" hidden="1">
      <c r="A305" s="53"/>
      <c r="B305" s="56"/>
      <c r="C305" s="57"/>
    </row>
    <row r="306" spans="1:3" hidden="1">
      <c r="A306" s="53" t="s">
        <v>537</v>
      </c>
      <c r="B306" s="473"/>
      <c r="C306" s="56"/>
    </row>
    <row r="307" spans="1:3" hidden="1">
      <c r="A307" s="53"/>
      <c r="B307" s="473"/>
      <c r="C307" s="56"/>
    </row>
    <row r="308" spans="1:3" hidden="1">
      <c r="A308" s="53"/>
      <c r="B308" s="473"/>
      <c r="C308" s="56"/>
    </row>
    <row r="309" spans="1:3" hidden="1">
      <c r="A309" s="53"/>
      <c r="B309" s="473"/>
      <c r="C309" s="56"/>
    </row>
    <row r="310" spans="1:3" hidden="1">
      <c r="A310" s="53"/>
      <c r="B310" s="473"/>
      <c r="C310" s="57"/>
    </row>
    <row r="311" spans="1:3" hidden="1">
      <c r="A311" s="53"/>
      <c r="B311" s="473"/>
      <c r="C311" s="57"/>
    </row>
    <row r="312" spans="1:3" hidden="1">
      <c r="A312" s="53"/>
      <c r="B312" s="473"/>
      <c r="C312" s="57"/>
    </row>
    <row r="313" spans="1:3" hidden="1">
      <c r="A313" s="53" t="s">
        <v>538</v>
      </c>
      <c r="B313" s="473"/>
      <c r="C313" s="56"/>
    </row>
    <row r="314" spans="1:3" hidden="1">
      <c r="A314" s="53"/>
      <c r="B314" s="473"/>
      <c r="C314" s="56"/>
    </row>
    <row r="315" spans="1:3" hidden="1">
      <c r="A315" s="53"/>
      <c r="B315" s="473"/>
      <c r="C315" s="56"/>
    </row>
    <row r="316" spans="1:3" hidden="1">
      <c r="A316" s="53"/>
      <c r="B316" s="473"/>
      <c r="C316" s="56"/>
    </row>
    <row r="317" spans="1:3" hidden="1">
      <c r="A317" s="53"/>
      <c r="B317" s="473"/>
      <c r="C317" s="57"/>
    </row>
    <row r="318" spans="1:3" hidden="1">
      <c r="A318" s="53"/>
      <c r="B318" s="473"/>
      <c r="C318" s="57"/>
    </row>
    <row r="319" spans="1:3" hidden="1">
      <c r="A319" s="53"/>
      <c r="B319" s="473"/>
      <c r="C319" s="57"/>
    </row>
    <row r="320" spans="1:3" hidden="1">
      <c r="A320" s="53"/>
      <c r="B320" s="473"/>
      <c r="C320" s="57"/>
    </row>
    <row r="321" spans="1:3" hidden="1">
      <c r="A321" s="53" t="s">
        <v>539</v>
      </c>
      <c r="B321" s="473"/>
      <c r="C321" s="52"/>
    </row>
    <row r="322" spans="1:3" hidden="1">
      <c r="A322" s="53"/>
      <c r="B322" s="473"/>
      <c r="C322" s="52"/>
    </row>
    <row r="323" spans="1:3" hidden="1">
      <c r="A323" s="53"/>
      <c r="B323" s="473"/>
      <c r="C323" s="52"/>
    </row>
    <row r="324" spans="1:3" hidden="1">
      <c r="A324" s="53"/>
      <c r="B324" s="473"/>
      <c r="C324" s="52"/>
    </row>
    <row r="325" spans="1:3" hidden="1">
      <c r="A325" s="53"/>
      <c r="B325" s="473"/>
      <c r="C325" s="52"/>
    </row>
    <row r="326" spans="1:3" hidden="1">
      <c r="A326" s="53"/>
      <c r="B326" s="473"/>
      <c r="C326" s="52"/>
    </row>
    <row r="327" spans="1:3" hidden="1">
      <c r="A327" s="53"/>
      <c r="B327" s="473"/>
      <c r="C327" s="52"/>
    </row>
    <row r="328" spans="1:3" hidden="1">
      <c r="A328" s="53" t="s">
        <v>540</v>
      </c>
      <c r="B328" s="473"/>
      <c r="C328" s="56"/>
    </row>
    <row r="329" spans="1:3" hidden="1">
      <c r="A329" s="55"/>
      <c r="B329" s="473"/>
      <c r="C329" s="474"/>
    </row>
    <row r="330" spans="1:3" hidden="1">
      <c r="A330" s="58" t="s">
        <v>541</v>
      </c>
      <c r="B330" s="473"/>
      <c r="C330" s="56"/>
    </row>
    <row r="331" spans="1:3" hidden="1">
      <c r="A331" s="476"/>
      <c r="B331" s="473"/>
      <c r="C331" s="474"/>
    </row>
    <row r="332" spans="1:3" hidden="1">
      <c r="A332" s="58" t="s">
        <v>542</v>
      </c>
      <c r="B332" s="473"/>
      <c r="C332" s="57"/>
    </row>
    <row r="333" spans="1:3" hidden="1">
      <c r="A333" s="476"/>
      <c r="B333" s="473"/>
      <c r="C333" s="57"/>
    </row>
    <row r="334" spans="1:3" hidden="1">
      <c r="A334" s="58" t="s">
        <v>543</v>
      </c>
      <c r="B334" s="473"/>
      <c r="C334" s="57"/>
    </row>
    <row r="335" spans="1:3" ht="21">
      <c r="A335" s="59" t="s">
        <v>544</v>
      </c>
      <c r="B335" s="60"/>
      <c r="C335" s="60"/>
    </row>
    <row r="336" spans="1:3" ht="29.1" customHeight="1">
      <c r="A336" s="404" t="s">
        <v>545</v>
      </c>
      <c r="B336" s="405"/>
      <c r="C336" s="406"/>
    </row>
    <row r="337" spans="1:3" ht="21.6" customHeight="1">
      <c r="A337" s="397" t="s">
        <v>455</v>
      </c>
      <c r="B337" s="20" t="s">
        <v>430</v>
      </c>
      <c r="C337" s="16">
        <f>SUM(C338:C342)</f>
        <v>800</v>
      </c>
    </row>
    <row r="338" spans="1:3">
      <c r="A338" s="398"/>
      <c r="B338" s="89" t="s">
        <v>122</v>
      </c>
      <c r="C338" s="89">
        <v>400</v>
      </c>
    </row>
    <row r="339" spans="1:3">
      <c r="A339" s="398"/>
      <c r="B339" s="89" t="s">
        <v>208</v>
      </c>
      <c r="C339" s="89">
        <v>400</v>
      </c>
    </row>
    <row r="340" spans="1:3">
      <c r="A340" s="398"/>
      <c r="B340" s="89"/>
      <c r="C340" s="89"/>
    </row>
    <row r="341" spans="1:3">
      <c r="A341" s="398"/>
      <c r="B341" s="89"/>
      <c r="C341" s="89"/>
    </row>
    <row r="342" spans="1:3">
      <c r="A342" s="398"/>
      <c r="B342" s="21"/>
      <c r="C342" s="19"/>
    </row>
    <row r="343" spans="1:3" ht="18.600000000000001" customHeight="1">
      <c r="A343" s="353" t="s">
        <v>456</v>
      </c>
      <c r="B343" s="20" t="s">
        <v>430</v>
      </c>
      <c r="C343" s="16">
        <f>SUM(C344:C348)</f>
        <v>800</v>
      </c>
    </row>
    <row r="344" spans="1:3">
      <c r="A344" s="354"/>
      <c r="B344" s="89" t="s">
        <v>122</v>
      </c>
      <c r="C344" s="89">
        <v>400</v>
      </c>
    </row>
    <row r="345" spans="1:3">
      <c r="A345" s="354"/>
      <c r="B345" s="89" t="s">
        <v>208</v>
      </c>
      <c r="C345" s="89">
        <v>400</v>
      </c>
    </row>
    <row r="346" spans="1:3">
      <c r="A346" s="354"/>
      <c r="B346" s="89"/>
      <c r="C346" s="89"/>
    </row>
    <row r="347" spans="1:3">
      <c r="A347" s="354"/>
      <c r="B347" s="89"/>
      <c r="C347" s="89"/>
    </row>
    <row r="348" spans="1:3">
      <c r="A348" s="355"/>
      <c r="B348" s="21"/>
      <c r="C348" s="19"/>
    </row>
    <row r="349" spans="1:3" ht="18" customHeight="1">
      <c r="A349" s="467" t="s">
        <v>457</v>
      </c>
      <c r="B349" s="16" t="s">
        <v>430</v>
      </c>
      <c r="C349" s="16">
        <f>SUM(C350:C354)</f>
        <v>14</v>
      </c>
    </row>
    <row r="350" spans="1:3">
      <c r="A350" s="468"/>
      <c r="B350" s="89" t="s">
        <v>122</v>
      </c>
      <c r="C350" s="176">
        <v>8</v>
      </c>
    </row>
    <row r="351" spans="1:3">
      <c r="A351" s="468"/>
      <c r="B351" s="89" t="s">
        <v>208</v>
      </c>
      <c r="C351" s="477">
        <v>6</v>
      </c>
    </row>
    <row r="352" spans="1:3">
      <c r="A352" s="468"/>
      <c r="B352" s="89"/>
      <c r="C352" s="90"/>
    </row>
    <row r="353" spans="1:3">
      <c r="A353" s="468"/>
      <c r="B353" s="89"/>
      <c r="C353" s="90"/>
    </row>
    <row r="354" spans="1:3">
      <c r="A354" s="470"/>
      <c r="B354" s="19"/>
      <c r="C354" s="31"/>
    </row>
    <row r="355" spans="1:3" ht="18.600000000000001" customHeight="1">
      <c r="A355" s="390" t="s">
        <v>458</v>
      </c>
      <c r="B355" s="16" t="s">
        <v>430</v>
      </c>
      <c r="C355" s="16">
        <f>SUM(C356:C360)</f>
        <v>7</v>
      </c>
    </row>
    <row r="356" spans="1:3">
      <c r="A356" s="391"/>
      <c r="B356" s="89" t="s">
        <v>122</v>
      </c>
      <c r="C356" s="478">
        <v>1</v>
      </c>
    </row>
    <row r="357" spans="1:3">
      <c r="A357" s="391"/>
      <c r="B357" s="89" t="s">
        <v>208</v>
      </c>
      <c r="C357" s="478">
        <v>6</v>
      </c>
    </row>
    <row r="358" spans="1:3">
      <c r="A358" s="391"/>
      <c r="B358" s="19"/>
      <c r="C358" s="61"/>
    </row>
    <row r="359" spans="1:3">
      <c r="A359" s="391"/>
      <c r="B359" s="19"/>
      <c r="C359" s="61"/>
    </row>
    <row r="360" spans="1:3">
      <c r="A360" s="392"/>
      <c r="B360" s="19"/>
      <c r="C360" s="61"/>
    </row>
    <row r="361" spans="1:3" ht="32.450000000000003" customHeight="1">
      <c r="A361" s="62" t="s">
        <v>459</v>
      </c>
      <c r="B361" s="387" t="s">
        <v>448</v>
      </c>
      <c r="C361" s="388"/>
    </row>
    <row r="362" spans="1:3" ht="32.1" customHeight="1">
      <c r="A362" s="393" t="s">
        <v>546</v>
      </c>
      <c r="B362" s="394"/>
      <c r="C362" s="395"/>
    </row>
    <row r="363" spans="1:3">
      <c r="A363" s="353" t="s">
        <v>461</v>
      </c>
      <c r="B363" s="20" t="s">
        <v>430</v>
      </c>
      <c r="C363" s="17">
        <f>SUM(C364:C368)</f>
        <v>0</v>
      </c>
    </row>
    <row r="364" spans="1:3">
      <c r="A364" s="354"/>
      <c r="B364" s="21"/>
      <c r="C364" s="19"/>
    </row>
    <row r="365" spans="1:3">
      <c r="A365" s="354"/>
      <c r="B365" s="21"/>
      <c r="C365" s="19"/>
    </row>
    <row r="366" spans="1:3">
      <c r="A366" s="354"/>
      <c r="B366" s="21"/>
      <c r="C366" s="19"/>
    </row>
    <row r="367" spans="1:3">
      <c r="A367" s="354"/>
      <c r="B367" s="21"/>
      <c r="C367" s="19"/>
    </row>
    <row r="368" spans="1:3">
      <c r="A368" s="355"/>
      <c r="B368" s="25"/>
      <c r="C368" s="19"/>
    </row>
    <row r="369" spans="1:3" ht="16.5" customHeight="1">
      <c r="A369" s="353" t="s">
        <v>463</v>
      </c>
      <c r="B369" s="20" t="s">
        <v>430</v>
      </c>
      <c r="C369" s="17">
        <f>SUM(C370:C374)</f>
        <v>0</v>
      </c>
    </row>
    <row r="370" spans="1:3">
      <c r="A370" s="354"/>
      <c r="B370" s="21"/>
      <c r="C370" s="19"/>
    </row>
    <row r="371" spans="1:3">
      <c r="A371" s="354"/>
      <c r="B371" s="21"/>
      <c r="C371" s="19"/>
    </row>
    <row r="372" spans="1:3">
      <c r="A372" s="354"/>
      <c r="B372" s="21"/>
      <c r="C372" s="19"/>
    </row>
    <row r="373" spans="1:3">
      <c r="A373" s="354"/>
      <c r="B373" s="21"/>
      <c r="C373" s="19"/>
    </row>
    <row r="374" spans="1:3">
      <c r="A374" s="355"/>
      <c r="B374" s="21"/>
      <c r="C374" s="19"/>
    </row>
    <row r="375" spans="1:3" ht="17.45" customHeight="1">
      <c r="A375" s="377" t="s">
        <v>464</v>
      </c>
      <c r="B375" s="20" t="s">
        <v>430</v>
      </c>
      <c r="C375" s="17">
        <f>SUM(C376:C380)</f>
        <v>0</v>
      </c>
    </row>
    <row r="376" spans="1:3">
      <c r="A376" s="378"/>
      <c r="B376" s="21"/>
      <c r="C376" s="466"/>
    </row>
    <row r="377" spans="1:3">
      <c r="A377" s="378"/>
      <c r="B377" s="21"/>
      <c r="C377" s="466"/>
    </row>
    <row r="378" spans="1:3">
      <c r="A378" s="378"/>
      <c r="B378" s="21"/>
      <c r="C378" s="466"/>
    </row>
    <row r="379" spans="1:3">
      <c r="A379" s="378"/>
      <c r="B379" s="21"/>
      <c r="C379" s="466"/>
    </row>
    <row r="380" spans="1:3">
      <c r="A380" s="379"/>
      <c r="B380" s="21"/>
      <c r="C380" s="466"/>
    </row>
    <row r="381" spans="1:3" ht="35.450000000000003" customHeight="1">
      <c r="A381" s="396" t="s">
        <v>465</v>
      </c>
      <c r="B381" s="396"/>
      <c r="C381" s="396"/>
    </row>
    <row r="382" spans="1:3">
      <c r="A382" s="467" t="s">
        <v>466</v>
      </c>
      <c r="B382" s="63" t="s">
        <v>430</v>
      </c>
      <c r="C382" s="175">
        <f>SUM(C383:C387)</f>
        <v>2066000</v>
      </c>
    </row>
    <row r="383" spans="1:3">
      <c r="A383" s="468"/>
      <c r="B383" s="89" t="s">
        <v>122</v>
      </c>
      <c r="C383" s="118">
        <v>2000000</v>
      </c>
    </row>
    <row r="384" spans="1:3">
      <c r="A384" s="468"/>
      <c r="B384" s="89" t="s">
        <v>24</v>
      </c>
      <c r="C384" s="119"/>
    </row>
    <row r="385" spans="1:3">
      <c r="A385" s="468"/>
      <c r="B385" s="89" t="s">
        <v>208</v>
      </c>
      <c r="C385" s="119"/>
    </row>
    <row r="386" spans="1:3">
      <c r="A386" s="470"/>
      <c r="B386" s="89"/>
      <c r="C386" s="119"/>
    </row>
    <row r="387" spans="1:3" ht="18.600000000000001" customHeight="1">
      <c r="A387" s="353" t="s">
        <v>547</v>
      </c>
      <c r="B387" s="20" t="s">
        <v>430</v>
      </c>
      <c r="C387" s="175">
        <f>SUM(C388:C392)</f>
        <v>66000</v>
      </c>
    </row>
    <row r="388" spans="1:3">
      <c r="A388" s="354"/>
      <c r="B388" s="89" t="s">
        <v>122</v>
      </c>
      <c r="C388" s="19">
        <v>66000</v>
      </c>
    </row>
    <row r="389" spans="1:3">
      <c r="A389" s="354"/>
      <c r="B389" s="89"/>
      <c r="C389" s="19"/>
    </row>
    <row r="390" spans="1:3">
      <c r="A390" s="354"/>
      <c r="B390" s="89"/>
      <c r="C390" s="19"/>
    </row>
    <row r="391" spans="1:3">
      <c r="A391" s="354"/>
      <c r="B391" s="89"/>
      <c r="C391" s="19"/>
    </row>
    <row r="392" spans="1:3">
      <c r="A392" s="355"/>
      <c r="B392" s="21"/>
      <c r="C392" s="19"/>
    </row>
    <row r="393" spans="1:3" ht="29.45" customHeight="1">
      <c r="A393" s="380" t="s">
        <v>468</v>
      </c>
      <c r="B393" s="381"/>
      <c r="C393" s="382"/>
    </row>
    <row r="394" spans="1:3" ht="15.95" customHeight="1">
      <c r="A394" s="377" t="s">
        <v>469</v>
      </c>
      <c r="B394" s="16" t="s">
        <v>430</v>
      </c>
      <c r="C394" s="16">
        <f>SUM(C395:C400)</f>
        <v>42700</v>
      </c>
    </row>
    <row r="395" spans="1:3">
      <c r="A395" s="378"/>
      <c r="B395" s="19" t="s">
        <v>122</v>
      </c>
      <c r="C395" s="466">
        <v>10000</v>
      </c>
    </row>
    <row r="396" spans="1:3">
      <c r="A396" s="378"/>
      <c r="B396" s="19"/>
      <c r="C396" s="32"/>
    </row>
    <row r="397" spans="1:3">
      <c r="A397" s="378"/>
      <c r="B397" s="19"/>
      <c r="C397" s="32"/>
    </row>
    <row r="398" spans="1:3">
      <c r="A398" s="378"/>
      <c r="B398" s="19"/>
      <c r="C398" s="32"/>
    </row>
    <row r="399" spans="1:3">
      <c r="A399" s="379"/>
      <c r="B399" s="19"/>
      <c r="C399" s="32"/>
    </row>
    <row r="400" spans="1:3" ht="16.5" customHeight="1">
      <c r="A400" s="467" t="s">
        <v>470</v>
      </c>
      <c r="B400" s="20" t="s">
        <v>430</v>
      </c>
      <c r="C400" s="175">
        <f>SUM(C401:C405)</f>
        <v>32700</v>
      </c>
    </row>
    <row r="401" spans="1:3">
      <c r="A401" s="468"/>
      <c r="B401" s="21" t="s">
        <v>548</v>
      </c>
      <c r="C401" s="466">
        <v>2700</v>
      </c>
    </row>
    <row r="402" spans="1:3">
      <c r="A402" s="468"/>
      <c r="B402" s="21" t="s">
        <v>549</v>
      </c>
      <c r="C402" s="466">
        <v>30000</v>
      </c>
    </row>
    <row r="403" spans="1:3">
      <c r="A403" s="468"/>
      <c r="B403" s="21"/>
      <c r="C403" s="466"/>
    </row>
    <row r="404" spans="1:3">
      <c r="A404" s="468"/>
      <c r="B404" s="21"/>
      <c r="C404" s="466"/>
    </row>
    <row r="405" spans="1:3">
      <c r="A405" s="470"/>
      <c r="B405" s="21"/>
      <c r="C405" s="466"/>
    </row>
    <row r="406" spans="1:3" ht="18" customHeight="1">
      <c r="A406" s="353" t="s">
        <v>471</v>
      </c>
      <c r="B406" s="20" t="s">
        <v>430</v>
      </c>
      <c r="C406" s="16">
        <f>SUM(C407:C411)</f>
        <v>5000</v>
      </c>
    </row>
    <row r="407" spans="1:3">
      <c r="A407" s="354"/>
      <c r="B407" s="21" t="s">
        <v>550</v>
      </c>
      <c r="C407" s="136">
        <v>5000</v>
      </c>
    </row>
    <row r="408" spans="1:3">
      <c r="A408" s="354"/>
      <c r="B408" s="21"/>
      <c r="C408" s="24"/>
    </row>
    <row r="409" spans="1:3">
      <c r="A409" s="354"/>
      <c r="B409" s="25"/>
      <c r="C409" s="24"/>
    </row>
    <row r="410" spans="1:3">
      <c r="A410" s="354"/>
      <c r="B410" s="25"/>
      <c r="C410" s="25"/>
    </row>
    <row r="411" spans="1:3">
      <c r="A411" s="355"/>
      <c r="B411" s="25"/>
      <c r="C411" s="25"/>
    </row>
    <row r="412" spans="1:3" ht="29.45" customHeight="1">
      <c r="A412" s="380" t="s">
        <v>472</v>
      </c>
      <c r="B412" s="381"/>
      <c r="C412" s="382"/>
    </row>
    <row r="413" spans="1:3" ht="19.5" customHeight="1">
      <c r="A413" s="342" t="s">
        <v>551</v>
      </c>
      <c r="B413" s="20" t="s">
        <v>430</v>
      </c>
      <c r="C413" s="16">
        <f>SUM(C414:C418)</f>
        <v>10</v>
      </c>
    </row>
    <row r="414" spans="1:3">
      <c r="A414" s="342"/>
      <c r="B414" s="21" t="s">
        <v>552</v>
      </c>
      <c r="C414" s="19">
        <v>6</v>
      </c>
    </row>
    <row r="415" spans="1:3">
      <c r="A415" s="342"/>
      <c r="B415" s="21" t="s">
        <v>553</v>
      </c>
      <c r="C415" s="19">
        <v>4</v>
      </c>
    </row>
    <row r="416" spans="1:3">
      <c r="A416" s="342"/>
      <c r="B416" s="21"/>
      <c r="C416" s="19"/>
    </row>
    <row r="417" spans="1:3">
      <c r="A417" s="342"/>
      <c r="B417" s="21"/>
      <c r="C417" s="19"/>
    </row>
    <row r="418" spans="1:3">
      <c r="A418" s="342"/>
      <c r="B418" s="25"/>
      <c r="C418" s="19"/>
    </row>
    <row r="419" spans="1:3">
      <c r="A419" s="353" t="s">
        <v>474</v>
      </c>
      <c r="B419" s="64" t="s">
        <v>430</v>
      </c>
      <c r="C419" s="16">
        <f>SUM(C420:C424)</f>
        <v>10000</v>
      </c>
    </row>
    <row r="420" spans="1:3">
      <c r="A420" s="354"/>
      <c r="B420" s="65" t="s">
        <v>554</v>
      </c>
      <c r="C420" s="66">
        <v>10000</v>
      </c>
    </row>
    <row r="421" spans="1:3">
      <c r="A421" s="354"/>
      <c r="B421" s="65"/>
      <c r="C421" s="66"/>
    </row>
    <row r="422" spans="1:3">
      <c r="A422" s="354"/>
      <c r="B422" s="65"/>
      <c r="C422" s="66"/>
    </row>
    <row r="423" spans="1:3">
      <c r="A423" s="354"/>
      <c r="B423" s="65"/>
      <c r="C423" s="66"/>
    </row>
    <row r="424" spans="1:3">
      <c r="A424" s="355"/>
      <c r="B424" s="67"/>
      <c r="C424" s="66"/>
    </row>
    <row r="425" spans="1:3" ht="23.45" customHeight="1">
      <c r="A425" s="383" t="s">
        <v>475</v>
      </c>
      <c r="B425" s="383"/>
      <c r="C425" s="383"/>
    </row>
    <row r="426" spans="1:3" ht="50.45" customHeight="1">
      <c r="A426" s="384" t="s">
        <v>555</v>
      </c>
      <c r="B426" s="384"/>
      <c r="C426" s="384"/>
    </row>
    <row r="427" spans="1:3" ht="21.95" customHeight="1">
      <c r="A427" s="385" t="s">
        <v>479</v>
      </c>
      <c r="B427" s="20" t="s">
        <v>430</v>
      </c>
      <c r="C427" s="17" t="s">
        <v>556</v>
      </c>
    </row>
    <row r="428" spans="1:3">
      <c r="A428" s="386"/>
      <c r="B428" s="21" t="s">
        <v>24</v>
      </c>
      <c r="C428" s="466"/>
    </row>
    <row r="429" spans="1:3" ht="30.6" customHeight="1">
      <c r="A429" s="68" t="s">
        <v>480</v>
      </c>
      <c r="B429" s="387" t="s">
        <v>448</v>
      </c>
      <c r="C429" s="388"/>
    </row>
    <row r="430" spans="1:3" ht="30.6" customHeight="1">
      <c r="A430" s="389" t="s">
        <v>481</v>
      </c>
      <c r="B430" s="389"/>
      <c r="C430" s="389"/>
    </row>
    <row r="431" spans="1:3" ht="29.1" customHeight="1">
      <c r="A431" s="22" t="s">
        <v>482</v>
      </c>
      <c r="B431" s="371" t="s">
        <v>448</v>
      </c>
      <c r="C431" s="372"/>
    </row>
    <row r="432" spans="1:3" ht="29.45" customHeight="1">
      <c r="A432" s="374" t="s">
        <v>483</v>
      </c>
      <c r="B432" s="375"/>
      <c r="C432" s="376"/>
    </row>
    <row r="433" spans="1:4" ht="18.600000000000001" customHeight="1">
      <c r="A433" s="353" t="s">
        <v>484</v>
      </c>
      <c r="B433" s="20" t="s">
        <v>430</v>
      </c>
      <c r="C433" s="16">
        <f>SUM(C434:C438)</f>
        <v>74700</v>
      </c>
    </row>
    <row r="434" spans="1:4">
      <c r="A434" s="354"/>
      <c r="B434" s="21" t="s">
        <v>557</v>
      </c>
      <c r="C434" s="19">
        <v>74700</v>
      </c>
      <c r="D434" s="111"/>
    </row>
    <row r="435" spans="1:4">
      <c r="A435" s="354"/>
      <c r="B435" s="21"/>
      <c r="C435" s="19"/>
    </row>
    <row r="436" spans="1:4">
      <c r="A436" s="354"/>
      <c r="B436" s="21"/>
      <c r="C436" s="19"/>
    </row>
    <row r="437" spans="1:4">
      <c r="A437" s="354"/>
      <c r="B437" s="21"/>
      <c r="C437" s="19"/>
    </row>
    <row r="438" spans="1:4">
      <c r="A438" s="355"/>
      <c r="B438" s="21"/>
      <c r="C438" s="19"/>
    </row>
    <row r="439" spans="1:4" ht="18.600000000000001" customHeight="1">
      <c r="A439" s="366" t="s">
        <v>485</v>
      </c>
      <c r="B439" s="16" t="s">
        <v>430</v>
      </c>
      <c r="C439" s="16">
        <f>SUM(C440:C444)</f>
        <v>110000</v>
      </c>
    </row>
    <row r="440" spans="1:4">
      <c r="A440" s="367"/>
      <c r="B440" s="19" t="s">
        <v>24</v>
      </c>
      <c r="C440" s="101">
        <v>50000</v>
      </c>
    </row>
    <row r="441" spans="1:4">
      <c r="A441" s="367"/>
      <c r="B441" s="19" t="s">
        <v>208</v>
      </c>
      <c r="C441" s="466">
        <v>60000</v>
      </c>
    </row>
    <row r="442" spans="1:4">
      <c r="A442" s="367"/>
      <c r="B442" s="19"/>
      <c r="C442" s="32"/>
    </row>
    <row r="443" spans="1:4">
      <c r="A443" s="367"/>
      <c r="B443" s="19"/>
      <c r="C443" s="32"/>
    </row>
    <row r="444" spans="1:4">
      <c r="A444" s="368"/>
      <c r="B444" s="19"/>
      <c r="C444" s="32"/>
    </row>
    <row r="445" spans="1:4" ht="18.600000000000001" customHeight="1">
      <c r="A445" s="467" t="s">
        <v>486</v>
      </c>
      <c r="B445" s="20" t="s">
        <v>430</v>
      </c>
      <c r="C445" s="16">
        <f>SUM(C446:C450)</f>
        <v>0.02</v>
      </c>
    </row>
    <row r="446" spans="1:4">
      <c r="A446" s="468"/>
      <c r="B446" s="21" t="s">
        <v>208</v>
      </c>
      <c r="C446" s="479">
        <v>0.02</v>
      </c>
    </row>
    <row r="447" spans="1:4">
      <c r="A447" s="468"/>
      <c r="B447" s="21"/>
      <c r="C447" s="466"/>
    </row>
    <row r="448" spans="1:4">
      <c r="A448" s="468"/>
      <c r="B448" s="21"/>
      <c r="C448" s="466"/>
    </row>
    <row r="449" spans="1:3">
      <c r="A449" s="468"/>
      <c r="B449" s="21"/>
      <c r="C449" s="466"/>
    </row>
    <row r="450" spans="1:3">
      <c r="A450" s="470"/>
      <c r="B450" s="21"/>
      <c r="C450" s="466"/>
    </row>
    <row r="451" spans="1:3" ht="19.5" customHeight="1">
      <c r="A451" s="353" t="s">
        <v>487</v>
      </c>
      <c r="B451" s="20" t="s">
        <v>430</v>
      </c>
      <c r="C451" s="16">
        <f>SUM(C452:C456)</f>
        <v>0</v>
      </c>
    </row>
    <row r="452" spans="1:3">
      <c r="A452" s="354"/>
      <c r="B452" s="21" t="s">
        <v>195</v>
      </c>
      <c r="C452" s="24" t="s">
        <v>558</v>
      </c>
    </row>
    <row r="453" spans="1:3">
      <c r="A453" s="354"/>
      <c r="B453" s="21" t="s">
        <v>24</v>
      </c>
      <c r="C453" s="24" t="s">
        <v>558</v>
      </c>
    </row>
    <row r="454" spans="1:3">
      <c r="A454" s="354"/>
      <c r="B454" s="25"/>
      <c r="C454" s="24"/>
    </row>
    <row r="455" spans="1:3">
      <c r="A455" s="354"/>
      <c r="B455" s="25"/>
      <c r="C455" s="25"/>
    </row>
    <row r="456" spans="1:3">
      <c r="A456" s="355"/>
      <c r="B456" s="25"/>
      <c r="C456" s="25"/>
    </row>
    <row r="457" spans="1:3" ht="27.95" customHeight="1">
      <c r="A457" s="374" t="s">
        <v>488</v>
      </c>
      <c r="B457" s="375"/>
      <c r="C457" s="376"/>
    </row>
    <row r="458" spans="1:3" ht="18.95" customHeight="1">
      <c r="A458" s="342" t="s">
        <v>489</v>
      </c>
      <c r="B458" s="20" t="s">
        <v>430</v>
      </c>
      <c r="C458" s="16">
        <f>SUM(C459:C463)</f>
        <v>41000</v>
      </c>
    </row>
    <row r="459" spans="1:3">
      <c r="A459" s="342"/>
      <c r="B459" s="21" t="s">
        <v>195</v>
      </c>
      <c r="C459" s="19">
        <v>41000</v>
      </c>
    </row>
    <row r="460" spans="1:3">
      <c r="A460" s="342"/>
      <c r="B460" s="21"/>
      <c r="C460" s="19"/>
    </row>
    <row r="461" spans="1:3">
      <c r="A461" s="342"/>
      <c r="B461" s="21"/>
      <c r="C461" s="19"/>
    </row>
    <row r="462" spans="1:3">
      <c r="A462" s="342"/>
      <c r="B462" s="21"/>
      <c r="C462" s="19"/>
    </row>
    <row r="463" spans="1:3">
      <c r="A463" s="342"/>
      <c r="B463" s="25"/>
      <c r="C463" s="19"/>
    </row>
    <row r="464" spans="1:3" ht="22.5" customHeight="1">
      <c r="A464" s="353" t="s">
        <v>559</v>
      </c>
      <c r="B464" s="20" t="s">
        <v>430</v>
      </c>
      <c r="C464" s="17">
        <f>SUM(C465:C469)</f>
        <v>1</v>
      </c>
    </row>
    <row r="465" spans="1:4">
      <c r="A465" s="354"/>
      <c r="B465" s="21" t="s">
        <v>557</v>
      </c>
      <c r="C465" s="133">
        <v>1</v>
      </c>
      <c r="D465" s="112"/>
    </row>
    <row r="466" spans="1:4">
      <c r="A466" s="354"/>
      <c r="B466" s="21"/>
      <c r="C466" s="19"/>
    </row>
    <row r="467" spans="1:4">
      <c r="A467" s="354"/>
      <c r="B467" s="21"/>
      <c r="C467" s="19"/>
    </row>
    <row r="468" spans="1:4">
      <c r="A468" s="354"/>
      <c r="B468" s="21"/>
      <c r="C468" s="19"/>
    </row>
    <row r="469" spans="1:4">
      <c r="A469" s="355"/>
      <c r="B469" s="21"/>
      <c r="C469" s="19"/>
    </row>
    <row r="470" spans="1:4" ht="43.5" customHeight="1">
      <c r="A470" s="363" t="s">
        <v>491</v>
      </c>
      <c r="B470" s="364"/>
      <c r="C470" s="365"/>
    </row>
    <row r="471" spans="1:4" ht="42.75">
      <c r="A471" s="69" t="s">
        <v>560</v>
      </c>
      <c r="B471" s="371" t="s">
        <v>448</v>
      </c>
      <c r="C471" s="372"/>
    </row>
    <row r="472" spans="1:4" ht="21" customHeight="1">
      <c r="A472" s="467" t="s">
        <v>494</v>
      </c>
      <c r="B472" s="20" t="s">
        <v>430</v>
      </c>
      <c r="C472" s="16">
        <f>SUM(C473:C477)</f>
        <v>28000</v>
      </c>
    </row>
    <row r="473" spans="1:4">
      <c r="A473" s="468"/>
      <c r="B473" s="21" t="s">
        <v>195</v>
      </c>
      <c r="C473" s="466">
        <v>23000</v>
      </c>
    </row>
    <row r="474" spans="1:4">
      <c r="A474" s="468"/>
      <c r="B474" s="21" t="s">
        <v>24</v>
      </c>
      <c r="C474" s="466">
        <v>5000</v>
      </c>
      <c r="D474" t="s">
        <v>561</v>
      </c>
    </row>
    <row r="475" spans="1:4">
      <c r="A475" s="468"/>
      <c r="B475" s="21"/>
      <c r="C475" s="466"/>
    </row>
    <row r="476" spans="1:4">
      <c r="A476" s="468"/>
      <c r="B476" s="21"/>
      <c r="C476" s="466"/>
    </row>
    <row r="477" spans="1:4">
      <c r="A477" s="470"/>
      <c r="B477" s="21"/>
      <c r="C477" s="466"/>
    </row>
    <row r="478" spans="1:4" ht="18" customHeight="1">
      <c r="A478" s="467" t="s">
        <v>562</v>
      </c>
      <c r="B478" s="20" t="s">
        <v>430</v>
      </c>
      <c r="C478" s="16">
        <f>SUM(C479:C483)</f>
        <v>6</v>
      </c>
    </row>
    <row r="479" spans="1:4">
      <c r="A479" s="468"/>
      <c r="B479" s="21" t="s">
        <v>195</v>
      </c>
      <c r="C479" s="466">
        <v>4</v>
      </c>
    </row>
    <row r="480" spans="1:4">
      <c r="A480" s="468"/>
      <c r="B480" s="21" t="s">
        <v>24</v>
      </c>
      <c r="C480" s="466">
        <v>2</v>
      </c>
    </row>
    <row r="481" spans="1:3">
      <c r="A481" s="468"/>
      <c r="B481" s="21"/>
      <c r="C481" s="466"/>
    </row>
    <row r="482" spans="1:3">
      <c r="A482" s="468"/>
      <c r="B482" s="21"/>
      <c r="C482" s="466"/>
    </row>
    <row r="483" spans="1:3">
      <c r="A483" s="470"/>
      <c r="B483" s="21"/>
      <c r="C483" s="466"/>
    </row>
    <row r="484" spans="1:3" ht="20.100000000000001" customHeight="1">
      <c r="A484" s="353" t="s">
        <v>496</v>
      </c>
      <c r="B484" s="20" t="s">
        <v>430</v>
      </c>
      <c r="C484" s="17">
        <f>SUM(C485:C489)</f>
        <v>0</v>
      </c>
    </row>
    <row r="485" spans="1:3">
      <c r="A485" s="354"/>
      <c r="B485" s="21"/>
      <c r="C485" s="19"/>
    </row>
    <row r="486" spans="1:3">
      <c r="A486" s="354"/>
      <c r="B486" s="21"/>
      <c r="C486" s="19"/>
    </row>
    <row r="487" spans="1:3">
      <c r="A487" s="354"/>
      <c r="B487" s="21"/>
      <c r="C487" s="19"/>
    </row>
    <row r="488" spans="1:3">
      <c r="A488" s="354"/>
      <c r="B488" s="21"/>
      <c r="C488" s="19"/>
    </row>
    <row r="489" spans="1:3">
      <c r="A489" s="355"/>
      <c r="B489" s="21"/>
      <c r="C489" s="19"/>
    </row>
    <row r="490" spans="1:3" ht="33.6" customHeight="1">
      <c r="A490" s="363" t="s">
        <v>498</v>
      </c>
      <c r="B490" s="364"/>
      <c r="C490" s="365"/>
    </row>
    <row r="491" spans="1:3" ht="19.5" customHeight="1">
      <c r="A491" s="366" t="s">
        <v>499</v>
      </c>
      <c r="B491" s="16" t="s">
        <v>430</v>
      </c>
      <c r="C491" s="16">
        <f>SUM(C492:C496)</f>
        <v>13750</v>
      </c>
    </row>
    <row r="492" spans="1:3">
      <c r="A492" s="367"/>
      <c r="B492" s="19" t="s">
        <v>24</v>
      </c>
      <c r="C492" s="466">
        <v>5000</v>
      </c>
    </row>
    <row r="493" spans="1:3">
      <c r="A493" s="367"/>
      <c r="B493" s="19" t="s">
        <v>195</v>
      </c>
      <c r="C493" s="466">
        <v>8750</v>
      </c>
    </row>
    <row r="494" spans="1:3">
      <c r="A494" s="367"/>
      <c r="B494" s="19"/>
      <c r="C494" s="32"/>
    </row>
    <row r="495" spans="1:3">
      <c r="A495" s="367"/>
      <c r="B495" s="19"/>
      <c r="C495" s="32"/>
    </row>
    <row r="496" spans="1:3">
      <c r="A496" s="368"/>
      <c r="B496" s="19"/>
      <c r="C496" s="32"/>
    </row>
    <row r="497" spans="1:4" ht="27.95" customHeight="1">
      <c r="A497" s="369" t="s">
        <v>500</v>
      </c>
      <c r="B497" s="369"/>
      <c r="C497" s="369"/>
    </row>
    <row r="498" spans="1:4" ht="29.1" customHeight="1">
      <c r="A498" s="370" t="s">
        <v>501</v>
      </c>
      <c r="B498" s="370"/>
      <c r="C498" s="370"/>
      <c r="D498" s="112" t="s">
        <v>563</v>
      </c>
    </row>
    <row r="499" spans="1:4" ht="28.5">
      <c r="A499" s="70" t="s">
        <v>502</v>
      </c>
      <c r="B499" s="371" t="s">
        <v>448</v>
      </c>
      <c r="C499" s="372"/>
    </row>
    <row r="500" spans="1:4" ht="18" customHeight="1">
      <c r="A500" s="467" t="s">
        <v>503</v>
      </c>
      <c r="B500" s="20" t="s">
        <v>430</v>
      </c>
      <c r="C500" s="17">
        <f>SUM(C501:C505)</f>
        <v>0</v>
      </c>
    </row>
    <row r="501" spans="1:4">
      <c r="A501" s="468"/>
      <c r="B501" s="21"/>
      <c r="C501" s="466"/>
    </row>
    <row r="502" spans="1:4">
      <c r="A502" s="468"/>
      <c r="B502" s="21"/>
      <c r="C502" s="466"/>
    </row>
    <row r="503" spans="1:4">
      <c r="A503" s="468"/>
      <c r="B503" s="21"/>
      <c r="C503" s="466"/>
    </row>
    <row r="504" spans="1:4">
      <c r="A504" s="468"/>
      <c r="B504" s="21"/>
      <c r="C504" s="466"/>
    </row>
    <row r="505" spans="1:4">
      <c r="A505" s="470"/>
      <c r="B505" s="21"/>
      <c r="C505" s="466"/>
    </row>
    <row r="506" spans="1:4" ht="18.95" customHeight="1">
      <c r="A506" s="353" t="s">
        <v>504</v>
      </c>
      <c r="B506" s="20" t="s">
        <v>430</v>
      </c>
      <c r="C506" s="16">
        <f>SUM(C507:C511)</f>
        <v>0.3</v>
      </c>
    </row>
    <row r="507" spans="1:4">
      <c r="A507" s="354"/>
      <c r="B507" s="89" t="s">
        <v>122</v>
      </c>
      <c r="C507" s="133">
        <v>0.3</v>
      </c>
    </row>
    <row r="508" spans="1:4">
      <c r="A508" s="354"/>
      <c r="B508" s="89" t="s">
        <v>24</v>
      </c>
      <c r="C508" s="141"/>
    </row>
    <row r="509" spans="1:4">
      <c r="A509" s="354"/>
      <c r="B509" s="89" t="s">
        <v>208</v>
      </c>
      <c r="C509" s="24"/>
    </row>
    <row r="510" spans="1:4">
      <c r="A510" s="354"/>
      <c r="B510" s="89"/>
      <c r="C510" s="25"/>
    </row>
    <row r="511" spans="1:4">
      <c r="A511" s="355"/>
      <c r="B511" s="25"/>
      <c r="C511" s="25"/>
    </row>
    <row r="512" spans="1:4" ht="17.45" customHeight="1">
      <c r="A512" s="353" t="s">
        <v>505</v>
      </c>
      <c r="B512" s="20" t="s">
        <v>430</v>
      </c>
      <c r="C512" s="16">
        <f>SUM(C513:C517)</f>
        <v>0.6</v>
      </c>
    </row>
    <row r="513" spans="1:4">
      <c r="A513" s="354"/>
      <c r="B513" s="89" t="s">
        <v>122</v>
      </c>
      <c r="C513" s="133">
        <v>0.3</v>
      </c>
    </row>
    <row r="514" spans="1:4">
      <c r="A514" s="354"/>
      <c r="B514" s="89" t="s">
        <v>24</v>
      </c>
      <c r="C514" s="19"/>
    </row>
    <row r="515" spans="1:4">
      <c r="A515" s="354"/>
      <c r="B515" s="89" t="s">
        <v>208</v>
      </c>
      <c r="C515" s="133">
        <v>0.3</v>
      </c>
    </row>
    <row r="516" spans="1:4">
      <c r="A516" s="354"/>
      <c r="B516" s="89"/>
      <c r="C516" s="19"/>
    </row>
    <row r="517" spans="1:4">
      <c r="A517" s="355"/>
      <c r="B517" s="25"/>
      <c r="C517" s="19"/>
    </row>
    <row r="518" spans="1:4">
      <c r="A518" s="353" t="s">
        <v>506</v>
      </c>
      <c r="B518" s="20" t="s">
        <v>430</v>
      </c>
      <c r="C518" s="16">
        <f>SUM(C519:C523)</f>
        <v>0.56000000000000005</v>
      </c>
    </row>
    <row r="519" spans="1:4">
      <c r="A519" s="354"/>
      <c r="B519" s="89" t="s">
        <v>122</v>
      </c>
      <c r="C519" s="133">
        <v>0.3</v>
      </c>
    </row>
    <row r="520" spans="1:4">
      <c r="A520" s="354"/>
      <c r="B520" s="89" t="s">
        <v>24</v>
      </c>
      <c r="C520" s="19"/>
    </row>
    <row r="521" spans="1:4">
      <c r="A521" s="354"/>
      <c r="B521" s="89" t="s">
        <v>208</v>
      </c>
      <c r="C521" s="133">
        <v>0.26</v>
      </c>
    </row>
    <row r="522" spans="1:4">
      <c r="A522" s="354"/>
      <c r="B522" s="89"/>
      <c r="C522" s="19"/>
    </row>
    <row r="523" spans="1:4">
      <c r="A523" s="355"/>
      <c r="B523" s="21"/>
      <c r="C523" s="19"/>
    </row>
    <row r="524" spans="1:4">
      <c r="A524" s="356" t="s">
        <v>507</v>
      </c>
      <c r="B524" s="373"/>
      <c r="C524" s="373"/>
    </row>
    <row r="525" spans="1:4" ht="18.95" customHeight="1">
      <c r="A525" s="467" t="s">
        <v>508</v>
      </c>
      <c r="B525" s="63" t="s">
        <v>430</v>
      </c>
      <c r="C525" s="16">
        <f>SUM(C526:C529)</f>
        <v>196850</v>
      </c>
    </row>
    <row r="526" spans="1:4">
      <c r="A526" s="468"/>
      <c r="B526" s="89" t="s">
        <v>24</v>
      </c>
      <c r="C526" s="466">
        <v>15000</v>
      </c>
      <c r="D526" t="s">
        <v>564</v>
      </c>
    </row>
    <row r="527" spans="1:4">
      <c r="A527" s="468"/>
      <c r="B527" s="89" t="s">
        <v>122</v>
      </c>
      <c r="C527" s="466">
        <v>80000</v>
      </c>
    </row>
    <row r="528" spans="1:4">
      <c r="A528" s="468"/>
      <c r="B528" s="89" t="s">
        <v>208</v>
      </c>
      <c r="C528" s="134">
        <v>101850</v>
      </c>
      <c r="D528" s="135"/>
    </row>
    <row r="529" spans="1:3">
      <c r="A529" s="470"/>
      <c r="B529" s="21"/>
      <c r="C529" s="466"/>
    </row>
    <row r="530" spans="1:3" ht="18" customHeight="1">
      <c r="A530" s="467" t="s">
        <v>509</v>
      </c>
      <c r="B530" s="20" t="s">
        <v>430</v>
      </c>
      <c r="C530" s="16">
        <f>SUM(C531:C535)</f>
        <v>120000</v>
      </c>
    </row>
    <row r="531" spans="1:3">
      <c r="A531" s="468"/>
      <c r="B531" s="89" t="s">
        <v>24</v>
      </c>
      <c r="C531" s="465">
        <v>30000</v>
      </c>
    </row>
    <row r="532" spans="1:3">
      <c r="A532" s="468"/>
      <c r="B532" s="89" t="s">
        <v>195</v>
      </c>
      <c r="C532" s="134">
        <v>50000</v>
      </c>
    </row>
    <row r="533" spans="1:3">
      <c r="A533" s="468"/>
      <c r="B533" s="89" t="s">
        <v>122</v>
      </c>
      <c r="C533" s="466">
        <v>40000</v>
      </c>
    </row>
    <row r="534" spans="1:3">
      <c r="A534" s="468"/>
      <c r="B534" s="89"/>
      <c r="C534" s="466"/>
    </row>
    <row r="535" spans="1:3">
      <c r="A535" s="470"/>
      <c r="B535" s="21"/>
      <c r="C535" s="466"/>
    </row>
    <row r="536" spans="1:3">
      <c r="A536" s="353" t="s">
        <v>510</v>
      </c>
      <c r="B536" s="20" t="s">
        <v>430</v>
      </c>
      <c r="C536" s="16">
        <f>SUM(C537:C541)</f>
        <v>99</v>
      </c>
    </row>
    <row r="537" spans="1:3">
      <c r="A537" s="354"/>
      <c r="B537" s="89" t="s">
        <v>24</v>
      </c>
      <c r="C537" s="19">
        <v>8</v>
      </c>
    </row>
    <row r="538" spans="1:3">
      <c r="A538" s="354"/>
      <c r="B538" s="89" t="s">
        <v>122</v>
      </c>
      <c r="C538" s="19">
        <v>40</v>
      </c>
    </row>
    <row r="539" spans="1:3">
      <c r="A539" s="354"/>
      <c r="B539" s="89" t="s">
        <v>195</v>
      </c>
      <c r="C539" s="19">
        <v>51</v>
      </c>
    </row>
    <row r="540" spans="1:3">
      <c r="A540" s="354"/>
      <c r="B540" s="89"/>
      <c r="C540" s="19"/>
    </row>
    <row r="541" spans="1:3">
      <c r="A541" s="355"/>
      <c r="B541" s="21"/>
      <c r="C541" s="19"/>
    </row>
    <row r="542" spans="1:3">
      <c r="A542" s="467" t="s">
        <v>511</v>
      </c>
      <c r="B542" s="16" t="s">
        <v>430</v>
      </c>
      <c r="C542" s="16">
        <f>SUM(C543:C547)</f>
        <v>47600</v>
      </c>
    </row>
    <row r="543" spans="1:3">
      <c r="A543" s="468"/>
      <c r="B543" s="89" t="s">
        <v>24</v>
      </c>
      <c r="C543" s="465">
        <v>30000</v>
      </c>
    </row>
    <row r="544" spans="1:3">
      <c r="A544" s="468"/>
      <c r="B544" s="89" t="s">
        <v>195</v>
      </c>
      <c r="C544" s="466">
        <v>9600</v>
      </c>
    </row>
    <row r="545" spans="1:4">
      <c r="A545" s="468"/>
      <c r="B545" s="89" t="s">
        <v>122</v>
      </c>
      <c r="C545" s="466">
        <v>8000</v>
      </c>
    </row>
    <row r="546" spans="1:4">
      <c r="A546" s="468"/>
      <c r="B546" s="89"/>
      <c r="C546" s="32"/>
    </row>
    <row r="547" spans="1:4">
      <c r="A547" s="470"/>
      <c r="B547" s="19"/>
      <c r="C547" s="32"/>
    </row>
    <row r="548" spans="1:4">
      <c r="A548" s="356" t="s">
        <v>512</v>
      </c>
      <c r="B548" s="356"/>
      <c r="C548" s="356"/>
    </row>
    <row r="549" spans="1:4" ht="14.1" customHeight="1">
      <c r="A549" s="467" t="s">
        <v>513</v>
      </c>
      <c r="B549" s="63" t="s">
        <v>430</v>
      </c>
      <c r="C549" s="16">
        <f>SUM(C550:C553)</f>
        <v>160</v>
      </c>
      <c r="D549" s="112"/>
    </row>
    <row r="550" spans="1:4">
      <c r="A550" s="468"/>
      <c r="B550" s="89" t="s">
        <v>122</v>
      </c>
      <c r="C550" s="466">
        <v>80</v>
      </c>
    </row>
    <row r="551" spans="1:4">
      <c r="A551" s="468"/>
      <c r="B551" s="21" t="s">
        <v>24</v>
      </c>
      <c r="C551" s="466">
        <v>80</v>
      </c>
    </row>
    <row r="552" spans="1:4">
      <c r="A552" s="468"/>
      <c r="B552" s="21"/>
      <c r="C552" s="466"/>
    </row>
    <row r="553" spans="1:4">
      <c r="A553" s="470"/>
      <c r="B553" s="21"/>
      <c r="C553" s="466"/>
      <c r="D553" s="113"/>
    </row>
    <row r="554" spans="1:4">
      <c r="A554" s="357" t="s">
        <v>514</v>
      </c>
      <c r="B554" s="358"/>
      <c r="C554" s="359"/>
    </row>
    <row r="555" spans="1:4">
      <c r="A555" s="342" t="s">
        <v>515</v>
      </c>
      <c r="B555" s="20" t="s">
        <v>430</v>
      </c>
      <c r="C555" s="16">
        <f>SUM(C556:C560)</f>
        <v>1675</v>
      </c>
    </row>
    <row r="556" spans="1:4">
      <c r="A556" s="342"/>
      <c r="B556" s="89" t="s">
        <v>208</v>
      </c>
      <c r="C556" s="136">
        <v>925</v>
      </c>
    </row>
    <row r="557" spans="1:4">
      <c r="A557" s="342"/>
      <c r="B557" s="89" t="s">
        <v>122</v>
      </c>
      <c r="C557" s="136">
        <v>750</v>
      </c>
    </row>
    <row r="558" spans="1:4">
      <c r="A558" s="342"/>
      <c r="B558" s="89"/>
      <c r="C558" s="24"/>
    </row>
    <row r="559" spans="1:4">
      <c r="A559" s="342"/>
      <c r="B559" s="89"/>
      <c r="C559" s="25"/>
    </row>
    <row r="560" spans="1:4">
      <c r="A560" s="342"/>
      <c r="B560" s="25"/>
      <c r="C560" s="25"/>
    </row>
    <row r="561" spans="1:4">
      <c r="A561" s="353" t="s">
        <v>516</v>
      </c>
      <c r="B561" s="20" t="s">
        <v>430</v>
      </c>
      <c r="C561" s="16">
        <f>SUM(C562:C566)</f>
        <v>335</v>
      </c>
    </row>
    <row r="562" spans="1:4">
      <c r="A562" s="354"/>
      <c r="B562" s="89" t="s">
        <v>208</v>
      </c>
      <c r="C562" s="19">
        <v>185</v>
      </c>
    </row>
    <row r="563" spans="1:4">
      <c r="A563" s="354"/>
      <c r="B563" s="89" t="s">
        <v>122</v>
      </c>
      <c r="C563" s="19">
        <v>150</v>
      </c>
    </row>
    <row r="564" spans="1:4">
      <c r="A564" s="354"/>
      <c r="B564" s="89"/>
      <c r="C564" s="19"/>
    </row>
    <row r="565" spans="1:4">
      <c r="A565" s="354"/>
      <c r="B565" s="89"/>
      <c r="C565" s="19"/>
    </row>
    <row r="566" spans="1:4">
      <c r="A566" s="355"/>
      <c r="B566" s="25"/>
      <c r="C566" s="19"/>
    </row>
    <row r="567" spans="1:4">
      <c r="A567" s="357" t="s">
        <v>517</v>
      </c>
      <c r="B567" s="358"/>
      <c r="C567" s="359"/>
    </row>
    <row r="568" spans="1:4" ht="19.5" customHeight="1">
      <c r="A568" s="342" t="s">
        <v>518</v>
      </c>
      <c r="B568" s="20" t="s">
        <v>430</v>
      </c>
      <c r="C568" s="16">
        <f>SUM(C569:C573)</f>
        <v>5000</v>
      </c>
    </row>
    <row r="569" spans="1:4">
      <c r="A569" s="342"/>
      <c r="B569" s="89" t="s">
        <v>24</v>
      </c>
      <c r="C569" s="19">
        <v>5000</v>
      </c>
      <c r="D569" s="114"/>
    </row>
    <row r="570" spans="1:4">
      <c r="A570" s="342"/>
      <c r="B570" s="89"/>
      <c r="C570" s="19"/>
    </row>
    <row r="571" spans="1:4">
      <c r="A571" s="342"/>
      <c r="B571" s="89"/>
      <c r="C571" s="19"/>
    </row>
    <row r="572" spans="1:4">
      <c r="A572" s="342"/>
      <c r="B572" s="89"/>
      <c r="C572" s="19"/>
    </row>
    <row r="573" spans="1:4">
      <c r="A573" s="342"/>
      <c r="B573" s="21"/>
      <c r="C573" s="19"/>
    </row>
    <row r="574" spans="1:4" ht="21">
      <c r="A574" s="360" t="s">
        <v>519</v>
      </c>
      <c r="B574" s="361"/>
      <c r="C574" s="362"/>
    </row>
    <row r="575" spans="1:4" ht="31.5" customHeight="1">
      <c r="A575" s="352" t="s">
        <v>520</v>
      </c>
      <c r="B575" s="352"/>
      <c r="C575" s="352"/>
    </row>
    <row r="576" spans="1:4" ht="42.75">
      <c r="A576" s="71" t="s">
        <v>521</v>
      </c>
      <c r="B576" s="480" t="s">
        <v>448</v>
      </c>
      <c r="C576" s="481"/>
    </row>
    <row r="577" spans="1:4" ht="42.75">
      <c r="A577" s="71" t="s">
        <v>522</v>
      </c>
      <c r="B577" s="480" t="s">
        <v>448</v>
      </c>
      <c r="C577" s="481"/>
    </row>
    <row r="578" spans="1:4" ht="28.5">
      <c r="A578" s="71" t="s">
        <v>523</v>
      </c>
      <c r="B578" s="480" t="s">
        <v>448</v>
      </c>
      <c r="C578" s="481"/>
    </row>
    <row r="579" spans="1:4" ht="20.45" customHeight="1">
      <c r="A579" s="71" t="s">
        <v>524</v>
      </c>
      <c r="B579" s="480" t="s">
        <v>448</v>
      </c>
      <c r="C579" s="481"/>
    </row>
    <row r="580" spans="1:4" ht="28.5">
      <c r="A580" s="71" t="s">
        <v>525</v>
      </c>
      <c r="B580" s="480" t="s">
        <v>448</v>
      </c>
      <c r="C580" s="481"/>
    </row>
    <row r="581" spans="1:4" ht="21">
      <c r="A581" s="346" t="s">
        <v>526</v>
      </c>
      <c r="B581" s="346"/>
      <c r="C581" s="346"/>
    </row>
    <row r="582" spans="1:4" ht="42.75">
      <c r="A582" s="72" t="s">
        <v>528</v>
      </c>
      <c r="B582" s="480" t="s">
        <v>448</v>
      </c>
      <c r="C582" s="481"/>
      <c r="D582" t="s">
        <v>565</v>
      </c>
    </row>
    <row r="583" spans="1:4" ht="22.5" customHeight="1">
      <c r="A583" s="347" t="s">
        <v>566</v>
      </c>
      <c r="B583" s="20" t="s">
        <v>430</v>
      </c>
      <c r="C583" s="482">
        <v>0</v>
      </c>
    </row>
    <row r="584" spans="1:4" ht="30.95" customHeight="1">
      <c r="A584" s="348"/>
      <c r="B584" s="21" t="s">
        <v>567</v>
      </c>
      <c r="C584" s="466">
        <v>2000</v>
      </c>
      <c r="D584" t="s">
        <v>568</v>
      </c>
    </row>
    <row r="585" spans="1:4" ht="26.1" customHeight="1">
      <c r="A585" s="349"/>
      <c r="B585" s="21" t="s">
        <v>24</v>
      </c>
      <c r="C585" s="466">
        <v>2000</v>
      </c>
    </row>
    <row r="586" spans="1:4" ht="30.95" customHeight="1">
      <c r="A586" s="72" t="s">
        <v>532</v>
      </c>
      <c r="B586" s="350" t="s">
        <v>448</v>
      </c>
      <c r="C586" s="351"/>
      <c r="D586" t="s">
        <v>569</v>
      </c>
    </row>
    <row r="587" spans="1:4">
      <c r="A587" s="342" t="s">
        <v>533</v>
      </c>
      <c r="B587" s="63" t="s">
        <v>430</v>
      </c>
      <c r="C587" s="74">
        <f>SUM(C588:C592)</f>
        <v>12</v>
      </c>
    </row>
    <row r="588" spans="1:4">
      <c r="A588" s="342"/>
      <c r="B588" s="21" t="s">
        <v>24</v>
      </c>
      <c r="C588" s="19">
        <v>12</v>
      </c>
      <c r="D588" t="s">
        <v>570</v>
      </c>
    </row>
    <row r="589" spans="1:4">
      <c r="A589" s="342"/>
      <c r="B589" s="21"/>
      <c r="C589" s="19"/>
    </row>
    <row r="590" spans="1:4">
      <c r="A590" s="342"/>
      <c r="B590" s="19"/>
      <c r="C590" s="32"/>
    </row>
    <row r="591" spans="1:4">
      <c r="A591" s="342"/>
      <c r="B591" s="19"/>
      <c r="C591" s="32"/>
    </row>
    <row r="592" spans="1:4">
      <c r="A592" s="342"/>
      <c r="B592" s="19"/>
      <c r="C592" s="32"/>
    </row>
    <row r="593" spans="1:4" ht="20.100000000000001" customHeight="1">
      <c r="A593" s="483" t="s">
        <v>534</v>
      </c>
      <c r="B593" s="16" t="s">
        <v>430</v>
      </c>
      <c r="C593" s="74">
        <f>SUM(C594:C598)</f>
        <v>0</v>
      </c>
    </row>
    <row r="594" spans="1:4">
      <c r="A594" s="483"/>
      <c r="B594" s="19" t="s">
        <v>24</v>
      </c>
      <c r="C594" s="32"/>
      <c r="D594" t="s">
        <v>571</v>
      </c>
    </row>
    <row r="595" spans="1:4">
      <c r="A595" s="483"/>
      <c r="B595" s="19" t="s">
        <v>195</v>
      </c>
      <c r="C595" s="32"/>
    </row>
    <row r="596" spans="1:4">
      <c r="A596" s="483"/>
      <c r="B596" s="21" t="s">
        <v>122</v>
      </c>
      <c r="C596" s="466"/>
    </row>
    <row r="597" spans="1:4">
      <c r="A597" s="483"/>
      <c r="B597" s="21"/>
      <c r="C597" s="466"/>
    </row>
    <row r="598" spans="1:4">
      <c r="A598" s="483"/>
      <c r="B598" s="21"/>
      <c r="C598" s="466"/>
    </row>
    <row r="599" spans="1:4" ht="19.5" customHeight="1">
      <c r="A599" s="467" t="s">
        <v>535</v>
      </c>
      <c r="B599" s="20" t="s">
        <v>430</v>
      </c>
      <c r="C599" s="74">
        <f>SUM(C600:C604)</f>
        <v>4</v>
      </c>
    </row>
    <row r="600" spans="1:4">
      <c r="A600" s="468"/>
      <c r="B600" s="21" t="s">
        <v>572</v>
      </c>
      <c r="C600" s="466">
        <v>4</v>
      </c>
    </row>
    <row r="601" spans="1:4">
      <c r="A601" s="468"/>
      <c r="B601" s="21"/>
      <c r="C601" s="466"/>
    </row>
    <row r="602" spans="1:4">
      <c r="A602" s="468"/>
      <c r="B602" s="73"/>
      <c r="C602" s="484"/>
    </row>
    <row r="603" spans="1:4">
      <c r="A603" s="468"/>
      <c r="B603" s="21"/>
      <c r="C603" s="466"/>
    </row>
    <row r="604" spans="1:4">
      <c r="A604" s="470"/>
      <c r="B604" s="21"/>
      <c r="C604" s="466"/>
    </row>
    <row r="605" spans="1:4" ht="18" customHeight="1">
      <c r="A605" s="467" t="s">
        <v>536</v>
      </c>
      <c r="B605" s="20" t="s">
        <v>430</v>
      </c>
      <c r="C605" s="74">
        <f>SUM(C606:C610)</f>
        <v>2000</v>
      </c>
    </row>
    <row r="606" spans="1:4">
      <c r="A606" s="468"/>
      <c r="B606" s="21" t="s">
        <v>572</v>
      </c>
      <c r="C606" s="466">
        <v>2000</v>
      </c>
    </row>
    <row r="607" spans="1:4">
      <c r="A607" s="468"/>
      <c r="B607" s="21"/>
      <c r="C607" s="19"/>
    </row>
    <row r="608" spans="1:4">
      <c r="A608" s="468"/>
      <c r="B608" s="21"/>
      <c r="C608" s="19"/>
    </row>
    <row r="609" spans="1:4">
      <c r="A609" s="468"/>
      <c r="B609" s="21"/>
      <c r="C609" s="19"/>
    </row>
    <row r="610" spans="1:4">
      <c r="A610" s="468"/>
      <c r="B610" s="21"/>
      <c r="C610" s="19"/>
    </row>
    <row r="611" spans="1:4" ht="18.95" customHeight="1">
      <c r="A611" s="342" t="s">
        <v>537</v>
      </c>
      <c r="B611" s="20" t="s">
        <v>430</v>
      </c>
      <c r="C611" s="74">
        <f>SUM(C612:C616)</f>
        <v>6</v>
      </c>
    </row>
    <row r="612" spans="1:4">
      <c r="A612" s="342"/>
      <c r="B612" s="21" t="s">
        <v>572</v>
      </c>
      <c r="C612" s="19">
        <v>6</v>
      </c>
      <c r="D612" t="s">
        <v>573</v>
      </c>
    </row>
    <row r="613" spans="1:4">
      <c r="A613" s="342"/>
      <c r="B613" s="19"/>
      <c r="C613" s="32"/>
      <c r="D613" s="112"/>
    </row>
    <row r="614" spans="1:4">
      <c r="A614" s="342"/>
      <c r="B614" s="19"/>
      <c r="C614" s="32"/>
    </row>
    <row r="615" spans="1:4">
      <c r="A615" s="342"/>
      <c r="B615" s="19"/>
      <c r="C615" s="32"/>
    </row>
    <row r="616" spans="1:4">
      <c r="A616" s="342"/>
      <c r="B616" s="19"/>
      <c r="C616" s="32"/>
    </row>
    <row r="617" spans="1:4" ht="18" customHeight="1">
      <c r="A617" s="483" t="s">
        <v>538</v>
      </c>
      <c r="B617" s="16" t="s">
        <v>430</v>
      </c>
      <c r="C617" s="74">
        <f>SUM(C618:C622)</f>
        <v>5</v>
      </c>
    </row>
    <row r="618" spans="1:4">
      <c r="A618" s="483"/>
      <c r="B618" s="19" t="s">
        <v>572</v>
      </c>
      <c r="C618" s="466">
        <v>5</v>
      </c>
    </row>
    <row r="619" spans="1:4">
      <c r="A619" s="483"/>
      <c r="B619" s="21"/>
      <c r="C619" s="466"/>
    </row>
    <row r="620" spans="1:4">
      <c r="A620" s="483"/>
      <c r="B620" s="21"/>
      <c r="C620" s="466"/>
    </row>
    <row r="621" spans="1:4">
      <c r="A621" s="483"/>
      <c r="B621" s="21"/>
      <c r="C621" s="466"/>
    </row>
    <row r="622" spans="1:4">
      <c r="A622" s="483"/>
      <c r="B622" s="21"/>
      <c r="C622" s="466"/>
    </row>
    <row r="623" spans="1:4" ht="21" customHeight="1">
      <c r="A623" s="467" t="s">
        <v>539</v>
      </c>
      <c r="B623" s="20" t="s">
        <v>430</v>
      </c>
      <c r="C623" s="74">
        <f>SUM(C624:C628)</f>
        <v>8</v>
      </c>
    </row>
    <row r="624" spans="1:4">
      <c r="A624" s="468"/>
      <c r="B624" s="21" t="s">
        <v>574</v>
      </c>
      <c r="C624" s="466">
        <v>6</v>
      </c>
      <c r="D624" t="s">
        <v>575</v>
      </c>
    </row>
    <row r="625" spans="1:4">
      <c r="A625" s="468"/>
      <c r="B625" s="9" t="s">
        <v>576</v>
      </c>
      <c r="C625" s="9">
        <v>2</v>
      </c>
      <c r="D625" t="s">
        <v>577</v>
      </c>
    </row>
    <row r="626" spans="1:4">
      <c r="A626" s="468"/>
      <c r="B626" s="9"/>
      <c r="C626" s="9"/>
    </row>
    <row r="627" spans="1:4">
      <c r="A627" s="468"/>
      <c r="B627" s="9"/>
      <c r="C627" s="9"/>
    </row>
    <row r="628" spans="1:4">
      <c r="A628" s="470"/>
      <c r="B628" s="9"/>
      <c r="C628" s="9"/>
    </row>
    <row r="629" spans="1:4" ht="15.95" customHeight="1">
      <c r="A629" s="343" t="s">
        <v>578</v>
      </c>
      <c r="B629" s="74" t="s">
        <v>430</v>
      </c>
      <c r="C629" s="74">
        <f>SUM(C630:C635)</f>
        <v>0</v>
      </c>
    </row>
    <row r="630" spans="1:4">
      <c r="A630" s="344"/>
      <c r="B630" s="9"/>
      <c r="C630" s="9"/>
    </row>
    <row r="631" spans="1:4">
      <c r="A631" s="344"/>
      <c r="B631" s="9"/>
      <c r="C631" s="9"/>
    </row>
    <row r="632" spans="1:4">
      <c r="A632" s="344"/>
      <c r="B632" s="9"/>
      <c r="C632" s="9"/>
    </row>
    <row r="633" spans="1:4">
      <c r="A633" s="344"/>
      <c r="B633" s="9"/>
      <c r="C633" s="9"/>
    </row>
    <row r="634" spans="1:4" ht="78" customHeight="1">
      <c r="A634" s="345"/>
      <c r="B634" s="9"/>
      <c r="C634" s="9"/>
    </row>
  </sheetData>
  <mergeCells count="95">
    <mergeCell ref="A28:A33"/>
    <mergeCell ref="A8:A13"/>
    <mergeCell ref="A14:A19"/>
    <mergeCell ref="B20:C20"/>
    <mergeCell ref="A21:C21"/>
    <mergeCell ref="A22:A27"/>
    <mergeCell ref="A337:A342"/>
    <mergeCell ref="A34:A39"/>
    <mergeCell ref="A40:C40"/>
    <mergeCell ref="A41:A46"/>
    <mergeCell ref="A47:A52"/>
    <mergeCell ref="A53:A58"/>
    <mergeCell ref="B59:C59"/>
    <mergeCell ref="A60:C60"/>
    <mergeCell ref="A61:A66"/>
    <mergeCell ref="A67:A72"/>
    <mergeCell ref="A73:A78"/>
    <mergeCell ref="A336:C336"/>
    <mergeCell ref="A393:C393"/>
    <mergeCell ref="A343:A348"/>
    <mergeCell ref="A349:A354"/>
    <mergeCell ref="A355:A360"/>
    <mergeCell ref="B361:C361"/>
    <mergeCell ref="A362:C362"/>
    <mergeCell ref="A363:A368"/>
    <mergeCell ref="A369:A374"/>
    <mergeCell ref="A375:A380"/>
    <mergeCell ref="A381:C381"/>
    <mergeCell ref="A382:A386"/>
    <mergeCell ref="A387:A392"/>
    <mergeCell ref="B431:C431"/>
    <mergeCell ref="A394:A399"/>
    <mergeCell ref="A400:A405"/>
    <mergeCell ref="A406:A411"/>
    <mergeCell ref="A412:C412"/>
    <mergeCell ref="A413:A418"/>
    <mergeCell ref="A419:A424"/>
    <mergeCell ref="A425:C425"/>
    <mergeCell ref="A426:C426"/>
    <mergeCell ref="A427:A428"/>
    <mergeCell ref="B429:C429"/>
    <mergeCell ref="A430:C430"/>
    <mergeCell ref="A478:A483"/>
    <mergeCell ref="A432:C432"/>
    <mergeCell ref="A433:A438"/>
    <mergeCell ref="A439:A444"/>
    <mergeCell ref="A445:A450"/>
    <mergeCell ref="A451:A456"/>
    <mergeCell ref="A457:C457"/>
    <mergeCell ref="A458:A463"/>
    <mergeCell ref="A464:A469"/>
    <mergeCell ref="A470:C470"/>
    <mergeCell ref="B471:C471"/>
    <mergeCell ref="A472:A477"/>
    <mergeCell ref="A525:A529"/>
    <mergeCell ref="A484:A489"/>
    <mergeCell ref="A490:C490"/>
    <mergeCell ref="A491:A496"/>
    <mergeCell ref="A497:C497"/>
    <mergeCell ref="A498:C498"/>
    <mergeCell ref="B499:C499"/>
    <mergeCell ref="A500:A505"/>
    <mergeCell ref="A506:A511"/>
    <mergeCell ref="A512:A517"/>
    <mergeCell ref="A518:A523"/>
    <mergeCell ref="A524:C524"/>
    <mergeCell ref="A575:C575"/>
    <mergeCell ref="A530:A535"/>
    <mergeCell ref="A536:A541"/>
    <mergeCell ref="A542:A547"/>
    <mergeCell ref="A548:C548"/>
    <mergeCell ref="A549:A553"/>
    <mergeCell ref="A554:C554"/>
    <mergeCell ref="A555:A560"/>
    <mergeCell ref="A561:A566"/>
    <mergeCell ref="A567:C567"/>
    <mergeCell ref="A568:A573"/>
    <mergeCell ref="A574:C574"/>
    <mergeCell ref="A599:A604"/>
    <mergeCell ref="B576:C576"/>
    <mergeCell ref="B577:C577"/>
    <mergeCell ref="B578:C578"/>
    <mergeCell ref="B579:C579"/>
    <mergeCell ref="B580:C580"/>
    <mergeCell ref="A581:C581"/>
    <mergeCell ref="B582:C582"/>
    <mergeCell ref="A583:A585"/>
    <mergeCell ref="B586:C586"/>
    <mergeCell ref="A587:A592"/>
    <mergeCell ref="A593:A598"/>
    <mergeCell ref="A605:A610"/>
    <mergeCell ref="A611:A616"/>
    <mergeCell ref="A617:A622"/>
    <mergeCell ref="A623:A628"/>
    <mergeCell ref="A629:A634"/>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FC0EB-5AFD-450C-B397-64ACA0C2E47F}">
  <dimension ref="B3:K30"/>
  <sheetViews>
    <sheetView topLeftCell="A9" workbookViewId="0">
      <selection activeCell="C26" sqref="C26:G29"/>
    </sheetView>
  </sheetViews>
  <sheetFormatPr defaultRowHeight="15.75"/>
  <cols>
    <col min="2" max="2" width="13.625" customWidth="1"/>
  </cols>
  <sheetData>
    <row r="3" spans="2:11">
      <c r="B3" t="s">
        <v>53</v>
      </c>
      <c r="D3" t="s">
        <v>161</v>
      </c>
      <c r="H3" t="s">
        <v>579</v>
      </c>
      <c r="I3" t="s">
        <v>54</v>
      </c>
      <c r="K3" t="s">
        <v>51</v>
      </c>
    </row>
    <row r="4" spans="2:11">
      <c r="B4" t="s">
        <v>172</v>
      </c>
      <c r="D4" t="s">
        <v>62</v>
      </c>
      <c r="H4" t="s">
        <v>122</v>
      </c>
      <c r="I4" t="s">
        <v>580</v>
      </c>
      <c r="K4" t="s">
        <v>103</v>
      </c>
    </row>
    <row r="5" spans="2:11">
      <c r="B5" t="s">
        <v>87</v>
      </c>
      <c r="D5" t="s">
        <v>76</v>
      </c>
      <c r="H5" t="s">
        <v>208</v>
      </c>
      <c r="K5" t="s">
        <v>152</v>
      </c>
    </row>
    <row r="6" spans="2:11">
      <c r="H6" t="s">
        <v>581</v>
      </c>
      <c r="K6" t="s">
        <v>239</v>
      </c>
    </row>
    <row r="7" spans="2:11">
      <c r="H7" t="s">
        <v>24</v>
      </c>
    </row>
    <row r="10" spans="2:11">
      <c r="B10" t="s">
        <v>582</v>
      </c>
    </row>
    <row r="11" spans="2:11">
      <c r="B11" t="s">
        <v>583</v>
      </c>
    </row>
    <row r="12" spans="2:11">
      <c r="B12" t="s">
        <v>584</v>
      </c>
    </row>
    <row r="15" spans="2:11">
      <c r="B15" t="s">
        <v>375</v>
      </c>
      <c r="D15" t="s">
        <v>374</v>
      </c>
    </row>
    <row r="16" spans="2:11">
      <c r="B16" t="s">
        <v>382</v>
      </c>
      <c r="D16" t="s">
        <v>387</v>
      </c>
    </row>
    <row r="17" spans="2:5">
      <c r="B17" t="s">
        <v>379</v>
      </c>
      <c r="D17" t="s">
        <v>413</v>
      </c>
    </row>
    <row r="18" spans="2:5">
      <c r="B18" t="s">
        <v>414</v>
      </c>
    </row>
    <row r="19" spans="2:5">
      <c r="B19" t="s">
        <v>585</v>
      </c>
    </row>
    <row r="25" spans="2:5" ht="16.149999999999999" thickBot="1">
      <c r="B25" t="s">
        <v>586</v>
      </c>
      <c r="C25" t="s">
        <v>587</v>
      </c>
      <c r="D25" t="s">
        <v>588</v>
      </c>
      <c r="E25" t="s">
        <v>589</v>
      </c>
    </row>
    <row r="26" spans="2:5" ht="46.9" thickTop="1" thickBot="1">
      <c r="B26" s="216" t="s">
        <v>342</v>
      </c>
      <c r="C26" s="217"/>
    </row>
    <row r="27" spans="2:5" ht="46.9" thickTop="1" thickBot="1">
      <c r="B27" s="218" t="s">
        <v>343</v>
      </c>
      <c r="C27" s="217"/>
    </row>
    <row r="28" spans="2:5" ht="46.9" thickTop="1" thickBot="1">
      <c r="B28" s="219" t="s">
        <v>344</v>
      </c>
      <c r="C28" s="217"/>
    </row>
    <row r="29" spans="2:5" ht="46.9" thickTop="1" thickBot="1">
      <c r="B29" s="220" t="s">
        <v>345</v>
      </c>
      <c r="C29" s="217"/>
    </row>
    <row r="30" spans="2:5" ht="16.149999999999999" thickTop="1"/>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284AE6BE317E7F4AB87A82F5BF0595E9" ma:contentTypeVersion="15" ma:contentTypeDescription="Crear nuevo documento." ma:contentTypeScope="" ma:versionID="c06fa7b1f94540b25065dd9b7d747950">
  <xsd:schema xmlns:xsd="http://www.w3.org/2001/XMLSchema" xmlns:xs="http://www.w3.org/2001/XMLSchema" xmlns:p="http://schemas.microsoft.com/office/2006/metadata/properties" xmlns:ns2="1dcf0a39-3f8a-4cec-a6dd-00a61b587fea" xmlns:ns3="1517839c-5273-4994-b450-744d4789b94a" targetNamespace="http://schemas.microsoft.com/office/2006/metadata/properties" ma:root="true" ma:fieldsID="ef3153c70565198fc1dd91b639fce543" ns2:_="" ns3:_="">
    <xsd:import namespace="1dcf0a39-3f8a-4cec-a6dd-00a61b587fea"/>
    <xsd:import namespace="1517839c-5273-4994-b450-744d4789b94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cf0a39-3f8a-4cec-a6dd-00a61b587f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Etiquetas de imagen" ma:readOnly="false" ma:fieldId="{5cf76f15-5ced-4ddc-b409-7134ff3c332f}" ma:taxonomyMulti="true" ma:sspId="8c8535de-971c-4b3f-9a4c-0511f7b4c7d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517839c-5273-4994-b450-744d4789b94a" elementFormDefault="qualified">
    <xsd:import namespace="http://schemas.microsoft.com/office/2006/documentManagement/types"/>
    <xsd:import namespace="http://schemas.microsoft.com/office/infopath/2007/PartnerControls"/>
    <xsd:element name="TaxCatchAll" ma:index="17" nillable="true" ma:displayName="Columna global de taxonomía" ma:hidden="true" ma:list="{dc14e232-f2a0-4305-8614-e97af7cc8323}" ma:internalName="TaxCatchAll" ma:showField="CatchAllData" ma:web="1517839c-5273-4994-b450-744d4789b94a">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517839c-5273-4994-b450-744d4789b94a" xsi:nil="true"/>
    <lcf76f155ced4ddcb4097134ff3c332f xmlns="1dcf0a39-3f8a-4cec-a6dd-00a61b587fea">
      <Terms xmlns="http://schemas.microsoft.com/office/infopath/2007/PartnerControls"/>
    </lcf76f155ced4ddcb4097134ff3c332f>
    <SharedWithUsers xmlns="1517839c-5273-4994-b450-744d4789b94a">
      <UserInfo>
        <DisplayName/>
        <AccountId xsi:nil="true"/>
        <AccountType/>
      </UserInfo>
    </SharedWithUsers>
  </documentManagement>
</p:properties>
</file>

<file path=customXml/itemProps1.xml><?xml version="1.0" encoding="utf-8"?>
<ds:datastoreItem xmlns:ds="http://schemas.openxmlformats.org/officeDocument/2006/customXml" ds:itemID="{63D2C256-59D2-4D8D-B7C7-33E77C5542C6}"/>
</file>

<file path=customXml/itemProps2.xml><?xml version="1.0" encoding="utf-8"?>
<ds:datastoreItem xmlns:ds="http://schemas.openxmlformats.org/officeDocument/2006/customXml" ds:itemID="{C271ED15-27A9-4134-A4FF-703719CF2905}"/>
</file>

<file path=customXml/itemProps3.xml><?xml version="1.0" encoding="utf-8"?>
<ds:datastoreItem xmlns:ds="http://schemas.openxmlformats.org/officeDocument/2006/customXml" ds:itemID="{811E4D42-0861-433E-B260-4156D3B1812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Emiel Rouw</dc:creator>
  <cp:keywords/>
  <dc:description/>
  <cp:lastModifiedBy>Bravo Linosi</cp:lastModifiedBy>
  <cp:revision/>
  <dcterms:created xsi:type="dcterms:W3CDTF">2023-06-02T12:52:02Z</dcterms:created>
  <dcterms:modified xsi:type="dcterms:W3CDTF">2026-03-26T08:56:31Z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0x010100284AE6BE317E7F4AB87A82F5BF0595E9</vt:lpwstr>
  </property>
  <property fmtid="{D5CDD505-2E9C-101B-9397-08002B2CF9AE}" pid="3" name="BZ_Country">
    <vt:lpwstr>2;#Not applicable|ec01d90b-9d0f-4785-8785-e1ea615196bf</vt:lpwstr>
  </property>
  <property fmtid="{D5CDD505-2E9C-101B-9397-08002B2CF9AE}" pid="4" name="BZ_Theme">
    <vt:lpwstr>1;#Refugees in neighboring countries|482ae687-de9e-4ede-aba7-a4da02ebc346</vt:lpwstr>
  </property>
  <property fmtid="{D5CDD505-2E9C-101B-9397-08002B2CF9AE}" pid="5" name="BZ_Classification">
    <vt:lpwstr>4;#UNCLASSIFIED|d92c6340-bc14-4cb2-a9a6-6deda93c493b;#5;#NO MARKING|879e64ec-6597-483b-94db-f5f70afd7299</vt:lpwstr>
  </property>
  <property fmtid="{D5CDD505-2E9C-101B-9397-08002B2CF9AE}" pid="6" name="BZ_Forum">
    <vt:lpwstr>3;#Not applicable|0049e722-bfb1-4a3f-9d08-af7366a9af40</vt:lpwstr>
  </property>
  <property fmtid="{D5CDD505-2E9C-101B-9397-08002B2CF9AE}" pid="7" name="MediaServiceImageTags">
    <vt:lpwstr/>
  </property>
</Properties>
</file>