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3.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artivalre.sharepoint.com/sites/ArtivalResearch/Documentos compartidos/General/7_Proyectos/1_Proyectos en ejecución/UNICEF Prospects/5. Policy analysis/Products per country/5. Ethiopia/"/>
    </mc:Choice>
  </mc:AlternateContent>
  <xr:revisionPtr revIDLastSave="515" documentId="14_{A335D251-32CF-4947-BDAE-8966F1269480}" xr6:coauthVersionLast="47" xr6:coauthVersionMax="47" xr10:uidLastSave="{F22CC44B-7F34-4DFE-AE04-213164C0BB60}"/>
  <bookViews>
    <workbookView xWindow="-98" yWindow="-98" windowWidth="21795" windowHeight="13695" tabRatio="684" activeTab="4" xr2:uid="{D06DDD88-7EAC-0344-BAA2-12797A722434}"/>
  </bookViews>
  <sheets>
    <sheet name="Tab 1 Budget summary" sheetId="9" r:id="rId1"/>
    <sheet name="Tab 2 Programme Portfolio" sheetId="4" r:id="rId2"/>
    <sheet name="Tab 3 Policy Matrix" sheetId="11" r:id="rId3"/>
    <sheet name="Policy matrix - Pillar 3 " sheetId="13" r:id="rId4"/>
    <sheet name="Tab3b Policy Progress" sheetId="18" r:id="rId5"/>
    <sheet name="Graphs" sheetId="19" state="hidden" r:id="rId6"/>
    <sheet name="Tab 4 Risk Assessment" sheetId="12" r:id="rId7"/>
    <sheet name="Tab 5 Multi-annual targets " sheetId="10" r:id="rId8"/>
    <sheet name="Lists" sheetId="5" state="hidden" r:id="rId9"/>
    <sheet name="Symbols" sheetId="16" state="hidden" r:id="rId10"/>
  </sheets>
  <definedNames>
    <definedName name="_xlnm._FilterDatabase" localSheetId="1" hidden="1">'Tab 2 Programme Portfolio'!$A$1:$T$128</definedName>
    <definedName name="_Hlk88571830" localSheetId="7">'Tab 5 Multi-annual targets '!#REF!</definedName>
    <definedName name="_Hlk95981819" localSheetId="7">'Tab 5 Multi-annual targets '!#REF!</definedName>
    <definedName name="_Hlk96267063" localSheetId="7">'Tab 5 Multi-annual targets '!#REF!</definedName>
    <definedName name="_Hlk96267083" localSheetId="7">'Tab 5 Multi-annual targets '!#REF!</definedName>
    <definedName name="_Int_joejLXOw" localSheetId="7">'Tab 5 Multi-annual targets '!#REF!</definedName>
    <definedName name="_Toc1343095740" localSheetId="7">'Tab 5 Multi-annual targets '!#REF!</definedName>
    <definedName name="_Toc369500605" localSheetId="7">'Tab 5 Multi-annual targets '!#REF!</definedName>
    <definedName name="_Toc512764507" localSheetId="7">'Tab 5 Multi-annual targets '!#REF!</definedName>
    <definedName name="_Toc632574498" localSheetId="7">'Tab 5 Multi-annual targets '!#REF!</definedName>
    <definedName name="_Toc872994150" localSheetId="7">'Tab 5 Multi-annual targets '!#REF!</definedName>
    <definedName name="_Toc919062024" localSheetId="7">'Tab 5 Multi-annual targets '!#REF!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19" l="1"/>
  <c r="I8" i="19" s="1"/>
  <c r="D8" i="19"/>
  <c r="H8" i="19" s="1"/>
  <c r="C8" i="19"/>
  <c r="G8" i="19" s="1"/>
  <c r="B8" i="19"/>
  <c r="F8" i="19" s="1"/>
  <c r="E7" i="19"/>
  <c r="I7" i="19" s="1"/>
  <c r="D7" i="19"/>
  <c r="H7" i="19" s="1"/>
  <c r="C7" i="19"/>
  <c r="G7" i="19" s="1"/>
  <c r="B7" i="19"/>
  <c r="F7" i="19" s="1"/>
  <c r="E6" i="19"/>
  <c r="I6" i="19" s="1"/>
  <c r="D6" i="19"/>
  <c r="H6" i="19" s="1"/>
  <c r="C6" i="19"/>
  <c r="G6" i="19" s="1"/>
  <c r="B6" i="19"/>
  <c r="F6" i="19" s="1"/>
  <c r="E5" i="19"/>
  <c r="I5" i="19" s="1"/>
  <c r="D5" i="19"/>
  <c r="H5" i="19" s="1"/>
  <c r="C5" i="19"/>
  <c r="G5" i="19" s="1"/>
  <c r="B5" i="19"/>
  <c r="F5" i="19" s="1"/>
  <c r="E4" i="19"/>
  <c r="I4" i="19" s="1"/>
  <c r="D4" i="19"/>
  <c r="H4" i="19" s="1"/>
  <c r="C4" i="19"/>
  <c r="G4" i="19" s="1"/>
  <c r="B4" i="19"/>
  <c r="F4" i="19" s="1"/>
  <c r="E3" i="19"/>
  <c r="I3" i="19" s="1"/>
  <c r="D3" i="19"/>
  <c r="H3" i="19" s="1"/>
  <c r="C3" i="19"/>
  <c r="G3" i="19" s="1"/>
  <c r="B3" i="19"/>
  <c r="F3" i="19" s="1"/>
  <c r="C17" i="9"/>
  <c r="H18" i="4"/>
  <c r="H19" i="4"/>
  <c r="H15" i="4"/>
  <c r="H10" i="4"/>
  <c r="H7" i="4"/>
  <c r="H6" i="4"/>
  <c r="H5" i="4"/>
  <c r="I74" i="4"/>
  <c r="I62" i="4"/>
  <c r="B135" i="4"/>
  <c r="C5" i="9" s="1"/>
  <c r="H100" i="4"/>
  <c r="M18" i="4"/>
  <c r="H58" i="4"/>
  <c r="H79" i="4"/>
  <c r="H3" i="4"/>
  <c r="I35" i="4"/>
  <c r="H99" i="4"/>
  <c r="B139" i="4"/>
  <c r="M67" i="4"/>
  <c r="I11" i="4"/>
  <c r="J127" i="4"/>
  <c r="M10" i="4"/>
  <c r="D383" i="10"/>
  <c r="D370" i="10"/>
  <c r="D425" i="10"/>
  <c r="B137" i="4"/>
  <c r="C18" i="9" s="1"/>
  <c r="M115" i="4"/>
  <c r="M90" i="4"/>
  <c r="M82" i="4"/>
  <c r="M81" i="4"/>
  <c r="M80" i="4"/>
  <c r="M76" i="4"/>
  <c r="M72" i="4"/>
  <c r="M71" i="4"/>
  <c r="M70" i="4"/>
  <c r="M66" i="4"/>
  <c r="M69" i="4"/>
  <c r="M68" i="4"/>
  <c r="M65" i="4"/>
  <c r="M62" i="4"/>
  <c r="M59" i="4"/>
  <c r="M19" i="4"/>
  <c r="M6" i="4"/>
  <c r="M5" i="4"/>
  <c r="M17" i="4"/>
  <c r="M14" i="4"/>
  <c r="M13" i="4"/>
  <c r="M12" i="4"/>
  <c r="M4" i="4"/>
  <c r="E140" i="4"/>
  <c r="D548" i="10"/>
  <c r="D542" i="10"/>
  <c r="D523" i="10"/>
  <c r="D516" i="10"/>
  <c r="D510" i="10"/>
  <c r="D501" i="10"/>
  <c r="D495" i="10"/>
  <c r="D489" i="10"/>
  <c r="D483" i="10"/>
  <c r="D471" i="10"/>
  <c r="D464" i="10"/>
  <c r="D458" i="10"/>
  <c r="D451" i="10"/>
  <c r="D445" i="10"/>
  <c r="D438" i="10"/>
  <c r="D432" i="10"/>
  <c r="D408" i="10"/>
  <c r="D402" i="10"/>
  <c r="D395" i="10"/>
  <c r="D389" i="10"/>
  <c r="D376" i="10"/>
  <c r="D363" i="10"/>
  <c r="D357" i="10"/>
  <c r="D347" i="10"/>
  <c r="D341" i="10"/>
  <c r="D335" i="10"/>
  <c r="D71" i="10"/>
  <c r="D65" i="10"/>
  <c r="D59" i="10"/>
  <c r="D51" i="10"/>
  <c r="D45" i="10"/>
  <c r="D39" i="10"/>
  <c r="D32" i="10"/>
  <c r="D26" i="10"/>
  <c r="D20" i="10"/>
  <c r="D11" i="10"/>
  <c r="D5" i="10"/>
  <c r="B136" i="4" l="1"/>
  <c r="C16" i="9" s="1"/>
  <c r="C37" i="9"/>
  <c r="C7" i="9" s="1"/>
  <c r="B140" i="4"/>
  <c r="C15" i="9"/>
  <c r="F17" i="9"/>
  <c r="F7" i="9" s="1"/>
  <c r="F16" i="9"/>
  <c r="F6" i="9" s="1"/>
  <c r="F30" i="9"/>
  <c r="F37" i="9"/>
  <c r="F19" i="9"/>
  <c r="F18" i="9"/>
  <c r="F8" i="9" s="1"/>
  <c r="C20" i="9"/>
  <c r="C9" i="9" s="1"/>
  <c r="C19" i="9"/>
  <c r="C8" i="9" s="1"/>
  <c r="M119" i="4"/>
  <c r="M118" i="4"/>
  <c r="M111" i="4"/>
  <c r="M110" i="4"/>
  <c r="M109" i="4"/>
  <c r="M108" i="4"/>
  <c r="M101" i="4"/>
  <c r="M100" i="4"/>
  <c r="M33" i="4"/>
  <c r="C27" i="9" l="1"/>
  <c r="C36" i="9" s="1"/>
  <c r="C26" i="9"/>
  <c r="C31" i="9" s="1"/>
  <c r="F15" i="9"/>
  <c r="F5" i="9" s="1"/>
  <c r="F10" i="9" s="1"/>
  <c r="F20" i="9"/>
  <c r="C6" i="9" l="1"/>
  <c r="C38" i="9"/>
  <c r="C21" i="9"/>
  <c r="C10" i="9" l="1"/>
</calcChain>
</file>

<file path=xl/sharedStrings.xml><?xml version="1.0" encoding="utf-8"?>
<sst xmlns="http://schemas.openxmlformats.org/spreadsheetml/2006/main" count="2100" uniqueCount="971">
  <si>
    <t>Table 1: Total budget MACP USD</t>
  </si>
  <si>
    <t>Table 5: Total Budget OF USD</t>
  </si>
  <si>
    <t>`</t>
  </si>
  <si>
    <r>
      <t>Organization</t>
    </r>
    <r>
      <rPr>
        <sz val="10"/>
        <rFont val="Calibri"/>
        <family val="2"/>
      </rPr>
      <t> </t>
    </r>
  </si>
  <si>
    <r>
      <t>Total </t>
    </r>
    <r>
      <rPr>
        <sz val="10"/>
        <rFont val="Calibri"/>
        <family val="2"/>
      </rPr>
      <t> </t>
    </r>
    <r>
      <rPr>
        <b/>
        <sz val="10"/>
        <rFont val="Calibri"/>
        <family val="2"/>
      </rPr>
      <t>(2024-2027)</t>
    </r>
  </si>
  <si>
    <t>UNHCR </t>
  </si>
  <si>
    <t>UNICEF (Total cost)</t>
  </si>
  <si>
    <t>UNICEF </t>
  </si>
  <si>
    <t>ILO                </t>
  </si>
  <si>
    <t>World Bank  </t>
  </si>
  <si>
    <t>IFC </t>
  </si>
  <si>
    <t>Total </t>
  </si>
  <si>
    <t>Table 2: Total Activity Costs MACP USD</t>
  </si>
  <si>
    <t>Table 6: Total activity costs OF USD</t>
  </si>
  <si>
    <t>UNICEF (x-sectoral 6%)</t>
  </si>
  <si>
    <t xml:space="preserve">Table 7: Indirect recovery costs OF USD - optional </t>
  </si>
  <si>
    <t xml:space="preserve">Table 3: Indirect recovery costs MACP USD - optional </t>
  </si>
  <si>
    <t>Table 8: UN Levy costs OF USD</t>
  </si>
  <si>
    <t>Table 4: UN Levy costs MACP USD</t>
  </si>
  <si>
    <t>Reference</t>
  </si>
  <si>
    <t>Title of Intervention</t>
  </si>
  <si>
    <t>Type of intervention</t>
  </si>
  <si>
    <t>MACP or OF</t>
  </si>
  <si>
    <t>Short description of Intervention</t>
  </si>
  <si>
    <t>Pillar</t>
  </si>
  <si>
    <t>Participating Partners (PROSPECTS only)</t>
  </si>
  <si>
    <t>UNICEF Budget (if applicable)</t>
  </si>
  <si>
    <t>UNHCR Budget (if applicable)</t>
  </si>
  <si>
    <t>ILO Budget (if applicable)</t>
  </si>
  <si>
    <t>WB Budget (if applicable)</t>
  </si>
  <si>
    <t>IFC Budget (if applicable)</t>
  </si>
  <si>
    <t>Total budget (= multi-annual)</t>
  </si>
  <si>
    <t xml:space="preserve">Geographic area </t>
  </si>
  <si>
    <t>Implementation period</t>
  </si>
  <si>
    <t xml:space="preserve">Target group         </t>
  </si>
  <si>
    <t>Government Counterparts</t>
  </si>
  <si>
    <t xml:space="preserve">Other implementing organizations </t>
  </si>
  <si>
    <t>Contribution to ToC Outcomes</t>
  </si>
  <si>
    <t xml:space="preserve">Other relevant information </t>
  </si>
  <si>
    <t>Mid-term Outcome 1: Increased Access of FDPs And HCs To Quality Education, Skills and Learning Opportunities</t>
  </si>
  <si>
    <t>Short-term Outcome 1.1:  Increased national capacity to deliver quality education and vocational training (Ethiopia’s pledges on TVET)</t>
  </si>
  <si>
    <t>Structured Capacity Development to Promote Inclusive and Safe Schools</t>
  </si>
  <si>
    <t>Collective intervention</t>
  </si>
  <si>
    <t>MACP</t>
  </si>
  <si>
    <t>The intervention aims to strengthen the capacity of educators, teachers and students by promoting a protective school environment in refugee hosting locations (This will include training teachers and educators  on basic MHPSS and child protection and  awareness raising to increase children’s knowledge on sexual abuse and exploitation and how to protect themselves, life and social skills activities, student-led adolescent violence prevention initiatives etc, through school clubs.)</t>
  </si>
  <si>
    <r>
      <rPr>
        <b/>
        <sz val="10"/>
        <color rgb="FF000000"/>
        <rFont val="Calibri Light"/>
        <family val="2"/>
        <scheme val="major"/>
      </rPr>
      <t>Pillar 1:</t>
    </r>
    <r>
      <rPr>
        <sz val="10"/>
        <color rgb="FF000000"/>
        <rFont val="Calibri Light"/>
        <family val="2"/>
        <scheme val="major"/>
      </rPr>
      <t xml:space="preserve"> EDUCATION AND LEARNING</t>
    </r>
  </si>
  <si>
    <t>UNHCR, UNICEF</t>
  </si>
  <si>
    <t>All  refugee primary schools.</t>
  </si>
  <si>
    <t>2024-2027</t>
  </si>
  <si>
    <t>Educators
Teachers
Students</t>
  </si>
  <si>
    <t xml:space="preserve">RRS
Woreda Education Officers </t>
  </si>
  <si>
    <t> </t>
  </si>
  <si>
    <t>Access to basic services</t>
  </si>
  <si>
    <t>Safe, protective and inclusive schools for refugee and host community children. Child and adolescent empowerment for child protection</t>
  </si>
  <si>
    <t>Technical and Financial Support to the Ministry of Education-led the Accelerated Education Technical Working Group to develop the Accelerated Education Curricula, Guidelines and  Program aligned to the Revised General Education Curriculum and TVET curricula and market needs.</t>
  </si>
  <si>
    <t xml:space="preserve">The proposed intervention aims to strengthen the institutional capacity of the Federal Ministry of Education and the sector to deliver quality Accelerated Education Programs (AEPs), ensuring that AEPs are harmonized and aligned to the revised General Education Curriculum. This work will include technical, financial, and operational support to the Ministry of Education-led Accelerated Education Technical Working Group designed to expand Alternative Pathways to Education, through Quality and Demand-Driven Non-Formal Education linked to TVET and market needs.  Once developed, the AEPs will contribute to increased opportunities for over-aged and out of school learners from forcibly displaced and host communities to acquire quality education through alternative pathways and increase upward mobility within and out of the education system.  </t>
  </si>
  <si>
    <r>
      <t>Pillar 1:</t>
    </r>
    <r>
      <rPr>
        <sz val="10"/>
        <color rgb="FF000000"/>
        <rFont val="Calibri Light"/>
        <family val="2"/>
        <scheme val="major"/>
      </rPr>
      <t xml:space="preserve"> EDUCATION AND LEARNING (1.1a)</t>
    </r>
  </si>
  <si>
    <t xml:space="preserve"> UNHCR, UNICEF&amp; ILO </t>
  </si>
  <si>
    <t>Addis Ababa,   Afar, Amhara, and Somali Regions</t>
  </si>
  <si>
    <t>2024-2026</t>
  </si>
  <si>
    <t>Out of School Learners from Forcbly Displaced Popluations and Host Communities.</t>
  </si>
  <si>
    <t>Federal Ministry of Education, Regional Education Bureau's(REBs), Members of the Education in Emergencies Cluster, Colleges of Teacher Education (CTEs), Woreda Education Offices and RRS as an important stakeholder.</t>
  </si>
  <si>
    <t>Strengthening workforce development, capacity building, and continuous professional development (CPD) aligned to the new curriculum and Teacher Education Curriculum Framework (TECF) for ECE, primary and secondary education teachers, and instructional leaders in communities hosting FDPs.</t>
  </si>
  <si>
    <t>This intervention, which consists of three interrelated activities- workforce development for youth paraprofessionals to support the expansion of ECE education in communities hosting FDPs as well as capacity building and continuous professional development for teachers in targeted schools- will focus on enhancing teacher effectiveness through innovations in teaching practices. It will help equip teachers with improved pedagogical skills such as learner-centered teaching approaches and classroom management, digital skills, financial literacy, and improved awareness and knowledge of teacher professional standards as well as critical issues such as Mental Health and Psychosocial Support (MHPSS), peacebuilding, and child protection.</t>
  </si>
  <si>
    <t>Youth and Teachers from Forcbly Displaced Popluations and Host Communities.</t>
  </si>
  <si>
    <t>Federal Ministry of Education, Regional Education Bureau's(REBs), Colleges of Teacher Education (CTEs), Woreda Education Offices, Ministry of Women and Social Affairs, and RRS as an important stakeholder.</t>
  </si>
  <si>
    <t>Education Quality Improvement intervention</t>
  </si>
  <si>
    <t>Partner specific intervention</t>
  </si>
  <si>
    <r>
      <rPr>
        <sz val="10"/>
        <color rgb="FF000000"/>
        <rFont val="Calibri Light"/>
        <family val="2"/>
        <scheme val="major"/>
      </rPr>
      <t xml:space="preserve">The primary goal of component one should be to increase </t>
    </r>
    <r>
      <rPr>
        <i/>
        <sz val="10"/>
        <color rgb="FF000000"/>
        <rFont val="Calibri Light"/>
        <family val="2"/>
        <scheme val="major"/>
      </rPr>
      <t>teacher effectiveness</t>
    </r>
    <r>
      <rPr>
        <sz val="10"/>
        <color rgb="FF000000"/>
        <rFont val="Calibri Light"/>
        <family val="2"/>
        <scheme val="major"/>
      </rPr>
      <t xml:space="preserve"> by offering thorough capacity-building training programs that are undertaken in collaboration with TVET colleges and are based on the demand for training and capacity-building programs. With the help of the </t>
    </r>
    <r>
      <rPr>
        <i/>
        <sz val="10"/>
        <color rgb="FF000000"/>
        <rFont val="Calibri Light"/>
        <family val="2"/>
        <scheme val="major"/>
      </rPr>
      <t>capacity-building intervention</t>
    </r>
    <r>
      <rPr>
        <sz val="10"/>
        <color rgb="FF000000"/>
        <rFont val="Calibri Light"/>
        <family val="2"/>
        <scheme val="major"/>
      </rPr>
      <t xml:space="preserve">, teachers and educators will be better prepared to meet the special requirements of those who have been forcibly displaced and the host communities. The ILO will assist TVET providers in the targeted locations to enhance their short-term training curricula so that they can provide the necessary quality training to forcibly displaced persons and host communities. For UNICEF, the proposed intervention aims to strengthen the institutional capacity of the Federal Ministry of Education and the sector to deliver quality Accelerated Education Programs (AEPs), ensuring that AEPs are harmonized and aligned to the revised General Education Curriculum. This work will include technical, financial, and operational support to the Ministry of Education-led Accelerated Education Technical Working Group designed to expand Alternative Pathways to Education, through Quality and Demand-Driven Non-Formal Education linked to TVET and market needs.  </t>
    </r>
  </si>
  <si>
    <r>
      <t xml:space="preserve">Pillar 1: </t>
    </r>
    <r>
      <rPr>
        <sz val="10"/>
        <color rgb="FF000000"/>
        <rFont val="Calibri Light"/>
        <family val="2"/>
        <scheme val="major"/>
      </rPr>
      <t>EDUCATION AND LEARNING</t>
    </r>
  </si>
  <si>
    <t>ILO, UNICEF</t>
  </si>
  <si>
    <t xml:space="preserve">            5,000,000.00</t>
  </si>
  <si>
    <t>Province 1, municipality x</t>
  </si>
  <si>
    <t>2024-2025</t>
  </si>
  <si>
    <t xml:space="preserve">Teachers in grades 1–12, Students in grades 1-12, Sector staff members, TVET Teachers </t>
  </si>
  <si>
    <r>
      <t xml:space="preserve">Ministry of Education and Research, municipalities of  X and Y. </t>
    </r>
    <r>
      <rPr>
        <sz val="11"/>
        <color rgb="FF5B9BD5"/>
        <rFont val="Calibri"/>
        <family val="2"/>
      </rPr>
      <t xml:space="preserve"> TVET colleges, Ministry of Labour and Skill</t>
    </r>
  </si>
  <si>
    <t>Local NGO'S</t>
  </si>
  <si>
    <t>SKILLS</t>
  </si>
  <si>
    <t xml:space="preserve">National Youth Policy </t>
  </si>
  <si>
    <t xml:space="preserve">ILO will support the Ministry of Women and Social Affairs to revise the National Youth Volunteer Policy  to incorporate the refugee issues in the national youth volunteer policy. Refugees and relevant government and non-governmental organizations will be involved in consultations </t>
  </si>
  <si>
    <t>ILO</t>
  </si>
  <si>
    <t xml:space="preserve">Government, parliament and policy makers </t>
  </si>
  <si>
    <t xml:space="preserve">Ministry of Women and Social Affairs </t>
  </si>
  <si>
    <t>CSOS/NGOS</t>
  </si>
  <si>
    <t xml:space="preserve">Access to rights </t>
  </si>
  <si>
    <t xml:space="preserve">National level policy outcome </t>
  </si>
  <si>
    <t>YOUTH</t>
  </si>
  <si>
    <t xml:space="preserve">Digital Skill training </t>
  </si>
  <si>
    <t xml:space="preserve">ILO  will deliver digital skill training through the ILO Digital Innovation Hubs. ILO will deliver short term and long term training opportunities to promote digital skills which will lead to digital livelihood. </t>
  </si>
  <si>
    <t xml:space="preserve">Forcibility displaced people and host communities for digital skill </t>
  </si>
  <si>
    <t>Ministry of Innovation and Technology, regional Bureaus, higher learning institutions and TVT</t>
  </si>
  <si>
    <t xml:space="preserve">Digital skill development activity </t>
  </si>
  <si>
    <t>DIGITAL</t>
  </si>
  <si>
    <t>Support the Ministry of Education and regional education bureaus in establishing ICT labs in selected learning institutions in Addis Ababa, Afar and Somali</t>
  </si>
  <si>
    <t>Aligned intervention</t>
  </si>
  <si>
    <t xml:space="preserve">This is a joint program implemented by WASH and Education. This program will support the ministry of education and regional education bureaus in establishing information communication technology (ICT) laboratories in selected learning institutions in Addis Ababa, Afar and Somali to create job employment opportunities for the youths. UNICEF will support selected schools to set up ICT labs with the installation of computers, internet connection and solar power systems. The ICT labs will be powered by solar, which is more sustainable and with low operating costs and also as part of climate resilience programming. The program will target the youths who will be employed to work in the ICT labs and besides the new labs will also provide new learning opportunities for the transferrable, entrepreneurial and vocational youth life skills to the young children and youth in the targeted institutions. </t>
  </si>
  <si>
    <t>UNICEF</t>
  </si>
  <si>
    <t>Addis Ababa, Afar and Somali</t>
  </si>
  <si>
    <t>Forcefully displaced populations (FDPs) and host communities</t>
  </si>
  <si>
    <t>Ministry of Education, Ministry of Water, Regional Education Bureaus and Regional Water Bureaus</t>
  </si>
  <si>
    <t>Short-term Outcome 1.2:  More FDPs and HCs enrolled and retained in formal and non-formal education at primary and secondary levels (integration into public schooling systems)</t>
  </si>
  <si>
    <t>Facilitating access to education through a "cash voucher initiative" for refugee girls in secondary education</t>
  </si>
  <si>
    <t xml:space="preserve">The intervention aims to sustain a "cash voucher initiative"provided to girls through provision of school materials including sanitary kits  to support increased girls access, attendance and retention in secondary education. </t>
  </si>
  <si>
    <t>UNHCR</t>
  </si>
  <si>
    <t>Melkadida</t>
  </si>
  <si>
    <t>Refugees</t>
  </si>
  <si>
    <t>Woreda Education Offices of Bokolmanyo and Dollo Ado</t>
  </si>
  <si>
    <t xml:space="preserve">Save the Children </t>
  </si>
  <si>
    <t xml:space="preserve">400 refugee girls in secondary schools benefitting from a cash voucher school materials including sanitary kits of US $ 100 per academic year to enhnce enrolment, attendnce and retention @ 100 girl's per year for 4 years. </t>
  </si>
  <si>
    <t xml:space="preserve">To complement the World Bank IDA19 and IDA20 funding on transition of refugee secondary schools to the national education system, 4 refugee secondary schools will be transfered to the Somali Regional Education Bureau administration and management, thereby doing away with the parallel education system for refugees and enhancing inclusion of refugees into the national education system. </t>
  </si>
  <si>
    <r>
      <rPr>
        <b/>
        <sz val="10"/>
        <color rgb="FF000000"/>
        <rFont val="Calibri Light"/>
        <family val="2"/>
        <scheme val="major"/>
      </rPr>
      <t>Pillar 1:</t>
    </r>
    <r>
      <rPr>
        <sz val="10"/>
        <color rgb="FF000000"/>
        <rFont val="Calibri Light"/>
        <family val="2"/>
        <scheme val="major"/>
      </rPr>
      <t xml:space="preserve"> EDUCATION AND LEARNING</t>
    </r>
  </si>
  <si>
    <t>Refugee locations of  (Jijiga and Melkadida) in Somali region</t>
  </si>
  <si>
    <t>Refugee and Host Community children</t>
  </si>
  <si>
    <t xml:space="preserve">Ministry of Education at Federal level, Ministry of Finance at Federal level, Regional Education Bureau's(REBs) at regional level and Woreda Education Offices at local level. RRS is also key in monitoring and coordination. </t>
  </si>
  <si>
    <t xml:space="preserve">DICAC and REB's  for Secondary </t>
  </si>
  <si>
    <t xml:space="preserve">Staffing requirements for the 4 refugee schools will be met and will ensure that teachers are fully integrated into the national education system at par wth national salary scales. This will be for a stipulated period of time until a sustainable funding mechanism is put in place to support the Government's takeover of the payment of teachers’ salaries.  The total number of teachers proposed under this project are 80 national teachers (20 teachers per school), that are fully trained by the Government and certified as professional secondary school teachers. </t>
  </si>
  <si>
    <t xml:space="preserve">Ethiopia commited at the highest levels to work towards including refugees into the national education system. To complement this pledges, its is anticipated that 13 refugee secondary schools will be transfered to the Regional Education Bureaus by 2025. Refugee primary school management will also be transitioned from RRS (by end of 2023) to NGOs (2024-2026) and subsequently to the Regional Educatin Bureaus by 2027. To ensure a smooth transition, a Refugee Expert will be seconded to the Regional Education Bureau to support the Somali region. Note: The World Bank has already seconded refugee technical experts in the Gambella and Benishangul-Gumuz regions. </t>
  </si>
  <si>
    <t>Somali region</t>
  </si>
  <si>
    <t xml:space="preserve"> WB, UNICEF</t>
  </si>
  <si>
    <t>Staffing costs for refugee expert with Education Bureau</t>
  </si>
  <si>
    <t xml:space="preserve">Building and upgrading of secondary schools to increase access and enhance FDP and Host community integration and social cohesion. </t>
  </si>
  <si>
    <t>The proposed intervention aims to address the critical shortage of school infrastructure and improve the quality of the physical learning environment, ensuring that the school has increased capacity to enroll more learners by providing a physical environment that is safe, nonviolent, and inclusive for all learners, including learners disability and girls from both forcibly displaced and host communities. The expansion will provide new facilities that include Classroom Blocks (4 classrooms with capacity of 50 learners) to expand the capacity of the school to enroll learners from both FDPs and HCs; latrines and a Menstrual Hygiene and Health (MHH) Center which will also be the home of the MHH Club for adolescent girls and boys to learn together about menstruation, personal hygiene, hand washing and health as well as effective communication skills, which will enable them to deliver key hygiene messages to other students within the school.</t>
  </si>
  <si>
    <r>
      <t>Pillar 1:</t>
    </r>
    <r>
      <rPr>
        <sz val="10"/>
        <color rgb="FF000000"/>
        <rFont val="Calibri Light"/>
        <family val="2"/>
        <scheme val="major"/>
      </rPr>
      <t xml:space="preserve"> EDUCATION AND LEARNING(1.2)</t>
    </r>
  </si>
  <si>
    <t>Alemwach (Amhara Region)</t>
  </si>
  <si>
    <t>Learners from Forcbly Displaced Popluations and Host Communities.</t>
  </si>
  <si>
    <t>Refugees and Returnees Service (RRS)
Regional Education Bureau and Woreda Education Officers; and Ministry of Women and Social Affairs.</t>
  </si>
  <si>
    <t>Short-term Outcome 1.3:   More FDPs and HCs access occupational relevant skills and skills recognition for transition to work (Demand driven labor markets)</t>
  </si>
  <si>
    <t>Technical and Vocational Skills Training Programmes (TVET)</t>
  </si>
  <si>
    <t xml:space="preserve">750 beneficiaries will be supported to access TVET Education (To contribute towards the government pledge of providing quality and accredited skills training to 20,000 people by 2024, so far 13,668 individuals have been reached). Government TVET colleges in 3 regions will be suported to offer accredited courses. This will also include policy level engagements with GIZ - QEP  on inclusion of refugees into national TVET systems. </t>
  </si>
  <si>
    <t>UNHCR, ILO</t>
  </si>
  <si>
    <t>Refugee locations of  (Jijiga and Melkadida  in Somali region and (Alemwach) in Amhara region, Addis Ababa.</t>
  </si>
  <si>
    <t>2024 -2025</t>
  </si>
  <si>
    <t xml:space="preserve">Ministry of Labour and Skills Training (MoLS) , RRS and Regional and Woreda level TVET colleges </t>
  </si>
  <si>
    <t xml:space="preserve">DICAC, NRC, FRC, and IRC, GIZ-QEP, </t>
  </si>
  <si>
    <t xml:space="preserve">The intervention will focus on engagement with existing TVET colleges in Jijiga, Dollo Ado and Amhara to provide accreditated TVET training for the refugees and the host community. The taget will be 750 for for 4 years at US $ 400 per TVET trainee for a full 6 months training course. </t>
  </si>
  <si>
    <t>Development and Operationalization of an Integrated Online and Offline Skills Training Program for Young People in schools and communities from FDPs and HCs.</t>
  </si>
  <si>
    <t xml:space="preserve">Aligned Intervention </t>
  </si>
  <si>
    <t>This intervention is intended to sustainably operationalize the quality Accelerated Education Programs, Non-Formal and Informal skills training programs aligned to the national General Education curricula, accredited TVET programs and market needs, ensuring that FDPs and HCs have increased access to learning to earning opportunities.  Specifically, UNICEF will leverage and support young people's clubs in schools and community centers in refugee-hosting target regions as a platform to implement demand-driven short-term, but high-quality AEPs, Non-Formal and informal skills development programs, including global training packages/modules tailored to local contexts as well as mentorships, and career guidance opportunities to help young people acquire basic numeracy and literacy skills as well as transferable skills necessary to learn, earn, connect, engage meaningfully and speak out on issues that affect and matter to them.  To harness the opportunities of digital transformation, in line with the recently launched and UNICEF-supported Digital Education Strategy and Implementation Plan (2023-2028), the intervention will support access to digital skills for learners. To that end, UNICEF will also facilitate Mentorships on Digital Earning Opportunities, Technology Entrepreneurship, and link youth to One Stop Service Centers and Coding Boot-Camps and high-value technology &amp; creative careers. UNICEF's monthly Peer-to-Peer Learning events, will help connect young people to each other, decision-makers, influencers and leaders.</t>
  </si>
  <si>
    <r>
      <t>Pillar 1:</t>
    </r>
    <r>
      <rPr>
        <sz val="10"/>
        <color rgb="FF000000"/>
        <rFont val="Calibri Light"/>
        <family val="2"/>
        <scheme val="major"/>
      </rPr>
      <t xml:space="preserve"> EDUCATION AND LEARNING(1.3a)</t>
    </r>
  </si>
  <si>
    <t xml:space="preserve"> UNICEF </t>
  </si>
  <si>
    <t>Federal Ministry of Education, Regional Education Bureau's(REBs), Colleges of Teacher Education (CTEs), Woreda Education Offices,  Ministry of Women and Social Affairs, Ministry of Labour and Skills(MoLS), and RRS.</t>
  </si>
  <si>
    <t>Youth-Led Organizations</t>
  </si>
  <si>
    <t>Development and implementation of the Catalyst Fellowship for Change Makers- a work-based learning opportunity at UNICEF for youth leaders.</t>
  </si>
  <si>
    <t xml:space="preserve">This intervention aims to provide fellowships and work-based learning opportunities for young people, including those ‘on the move,’ to scale up their social innovations, actions, and impact. Building on its support to clubs in schools and communities as well as peer-to-peer learning opportunities, UNICEF will provide youth leaders and founders of youth-led organizations with opportunities to build essential skills, capacities, and the social capital necessary to scale up their social innovations, actions, and impact. Fellows will undergo UNICEF-supported  capacity building trainings and mentorships by UNICEF staff and other experts on various demand-driven issues, including resource mobilization for start-up organizations, social media management, as well as social issues such as human rights, climate change, positive civic engagement, and active citizenship. They will shadow staff for short periods of time, participate in various meetings related to their interests. Participating in the fellowship program will help connect youth to resources, ensuring that they enhance their work skills, develop their career goals, allow them to establish invaluable connections, and provide them with an opportunity to pursue their career goals.  </t>
  </si>
  <si>
    <r>
      <t>Pillar 1:</t>
    </r>
    <r>
      <rPr>
        <sz val="10"/>
        <color rgb="FF000000"/>
        <rFont val="Calibri Light"/>
        <family val="2"/>
        <scheme val="major"/>
      </rPr>
      <t xml:space="preserve"> </t>
    </r>
    <r>
      <rPr>
        <sz val="10"/>
        <color rgb="FF000000"/>
        <rFont val="Calibri Light"/>
        <family val="2"/>
        <scheme val="major"/>
      </rPr>
      <t>EDUCATION AND LEARNING</t>
    </r>
    <r>
      <rPr>
        <sz val="10"/>
        <color rgb="FF000000"/>
        <rFont val="Calibri Light"/>
        <family val="2"/>
        <scheme val="major"/>
      </rPr>
      <t xml:space="preserve"> (1.3b)</t>
    </r>
  </si>
  <si>
    <t>Youth Leaders from Forcbly Displaced Popluations and Host Communities.</t>
  </si>
  <si>
    <t xml:space="preserve">Ministry of Labour and Skills(MoLS), Ministry of Innovation and Technology; Ministry of Agriculture; Ministry of Women and Social Affairs, and RRS. </t>
  </si>
  <si>
    <t>Work-place training</t>
  </si>
  <si>
    <t xml:space="preserve">In PROSPECTS Phase II, the focus will be on offering industry-specific training, which will lead to employment or wage employment. To ensure sustainable outcomes, agreements will be formed to transfer the responsibility of providing continuous on-the-job training opportunities to an appropriate entity capable of serving forcibly displaced persons (FDPs) and the host community. </t>
  </si>
  <si>
    <t xml:space="preserve"> Amhara and Somali region  </t>
  </si>
  <si>
    <t xml:space="preserve"> 2024-2027 </t>
  </si>
  <si>
    <t>Industries, Enterprizes, regional TVET Bureau</t>
  </si>
  <si>
    <t xml:space="preserve">Access to socio-economic opportunities </t>
  </si>
  <si>
    <t>Recognition of prior learing</t>
  </si>
  <si>
    <t>Another intervention to be considered in PROSPECTS II that contributes to STO 1.2 will be “Recognition of Prior Learning” to facilitate the integration of FDP and HC into formal education systems and the job market.  ILO/ PROSPECTS will work to establish mechanisms to recognize and certify the skills and knowledge acquired by forcibly displaced individuals through prior education and work experience</t>
  </si>
  <si>
    <t xml:space="preserve"> 2024- 2027 </t>
  </si>
  <si>
    <t xml:space="preserve"> Refugee, IDP'S  and Host communities  </t>
  </si>
  <si>
    <t xml:space="preserve">Minstry of Labour and skill, TVET colleges in Somali and Amhara region </t>
  </si>
  <si>
    <t>Digital livelihood  and internship</t>
  </si>
  <si>
    <t xml:space="preserve">ILO  will provide co-workign space at the ILO Digital Innovation Hub to promote digital livelihood. ILO will expand its intervention in the IT Park to create internship and job opportunities for digitally skilled forcibly displaced people and host communities. The targets of this intervention on internship placement will be urban refugee and host communities having recently graduated from TVET or other higher learning institutions.  The project will target skilled and advanced digital workers from refugees and host communities.  </t>
  </si>
  <si>
    <r>
      <t xml:space="preserve">Pilar 2 </t>
    </r>
    <r>
      <rPr>
        <sz val="10"/>
        <color rgb="FF000000"/>
        <rFont val="Calibri Light"/>
        <family val="2"/>
        <scheme val="major"/>
      </rPr>
      <t>ECONOMIC INCLUSION</t>
    </r>
  </si>
  <si>
    <t xml:space="preserve"> Digitally skilled forcibly displaced people and host communities.</t>
  </si>
  <si>
    <t xml:space="preserve">Ministry of Innovation and Technology
Information Technology Park </t>
  </si>
  <si>
    <t xml:space="preserve">CSOS, British Council </t>
  </si>
  <si>
    <t xml:space="preserve">Decent work in digital economy </t>
  </si>
  <si>
    <t>Pillar 2: ECONOMIC INCLUSION</t>
  </si>
  <si>
    <t>Mid-term Outcome 2: Improved Livelihoods and Expanded Economic Opportunities for FDPs and HCs</t>
  </si>
  <si>
    <t>Short-term Outcome 2.1: Improved labor market governance supporting transition to and entry into employment and formalization (Decent work)</t>
  </si>
  <si>
    <t>2.1</t>
  </si>
  <si>
    <t xml:space="preserve">Work Ethics and Core Skills </t>
  </si>
  <si>
    <r>
      <rPr>
        <sz val="10"/>
        <color rgb="FF000000"/>
        <rFont val="Calibri Light"/>
        <family val="2"/>
        <scheme val="major"/>
      </rPr>
      <t>ILO will deliver soft skill and work ethics training in line with the technical skill training courses that will be delivered through TVET and ILO Digital Innovation Hubs. The s</t>
    </r>
    <r>
      <rPr>
        <sz val="11"/>
        <color rgb="FF000000"/>
        <rFont val="Noto Sans"/>
        <family val="2"/>
      </rPr>
      <t xml:space="preserve">oft skills and work ethics training will increase employability, employer retention and helps individuals to use their hard skill to the full extent.  </t>
    </r>
  </si>
  <si>
    <r>
      <rPr>
        <b/>
        <sz val="10"/>
        <color rgb="FF000000"/>
        <rFont val="Calibri Light"/>
        <family val="2"/>
        <scheme val="major"/>
      </rPr>
      <t>Pilar 2</t>
    </r>
    <r>
      <rPr>
        <sz val="10"/>
        <color rgb="FF000000"/>
        <rFont val="Calibri Light"/>
        <family val="2"/>
        <scheme val="major"/>
      </rPr>
      <t xml:space="preserve"> ECONOMIC INCLUSION</t>
    </r>
  </si>
  <si>
    <t xml:space="preserve">Workers and employers </t>
  </si>
  <si>
    <t xml:space="preserve">Ministry of Labor and Skills and Entrepreneurship Development Institute </t>
  </si>
  <si>
    <t>CETU,EEF,CEEF, COS and NGOS</t>
  </si>
  <si>
    <t xml:space="preserve">Work ethics training to promote employment and promotion at work. </t>
  </si>
  <si>
    <t xml:space="preserve">Job Search support </t>
  </si>
  <si>
    <r>
      <rPr>
        <sz val="10"/>
        <color rgb="FF000000"/>
        <rFont val="Calibri Light"/>
        <family val="2"/>
        <scheme val="major"/>
      </rPr>
      <t xml:space="preserve">One of the interventions is the establishment </t>
    </r>
    <r>
      <rPr>
        <sz val="12"/>
        <color rgb="FF0E101A"/>
        <rFont val="Times New Roman"/>
        <family val="1"/>
      </rPr>
      <t>of</t>
    </r>
    <r>
      <rPr>
        <sz val="10"/>
        <color rgb="FF0E101A"/>
        <rFont val="Calibri Light"/>
        <family val="2"/>
        <scheme val="major"/>
      </rPr>
      <t xml:space="preserve"> Public Employment Services that promote job placement services by providing platforms that match job seekers with acceptable employment opportunities and job search clubs. The PES also serves to provide up-to-date labor market information to the community and TVET providers to support the delivery of the demanded training. </t>
    </r>
  </si>
  <si>
    <r>
      <rPr>
        <b/>
        <sz val="10"/>
        <color rgb="FF000000"/>
        <rFont val="Calibri Light"/>
        <family val="2"/>
        <scheme val="major"/>
      </rPr>
      <t xml:space="preserve">Pilar 2 </t>
    </r>
    <r>
      <rPr>
        <sz val="10"/>
        <color rgb="FF000000"/>
        <rFont val="Calibri Light"/>
        <family val="2"/>
        <scheme val="major"/>
      </rPr>
      <t>ECONOMIC INCLUSION</t>
    </r>
  </si>
  <si>
    <t xml:space="preserve"> Somali region </t>
  </si>
  <si>
    <t>Unemployed youth in forcibly displaced people and host communities.</t>
  </si>
  <si>
    <t>Bureau of Labour and social affair</t>
  </si>
  <si>
    <t xml:space="preserve">Public Employment service </t>
  </si>
  <si>
    <t>The Public Employment Center will be fully functional in PROSPECT II where the ILO will support the TVET-providers and regional TVET Bureaues in conducting a comprehensive labor market information study. The study will help in the selection and targeting of the forcibly displaced people and consider the skills in demand in targeted areas. The information will be aligned with the market systems analysis to identify skills in demand by enterprises with growth potential and available to the target community</t>
  </si>
  <si>
    <r>
      <rPr>
        <b/>
        <sz val="10"/>
        <color rgb="FF000000"/>
        <rFont val="Calibri Light"/>
        <family val="2"/>
        <scheme val="major"/>
      </rPr>
      <t xml:space="preserve">Pilar 2 </t>
    </r>
    <r>
      <rPr>
        <sz val="10"/>
        <color rgb="FF000000"/>
        <rFont val="Calibri Light"/>
        <family val="2"/>
        <scheme val="major"/>
      </rPr>
      <t xml:space="preserve"> ECONOMIC INCLUSION</t>
    </r>
  </si>
  <si>
    <t>Ministry of Women and Social Affairs
Ministry of Labour and Skills
Respective Local Bureaus
Local NGOS</t>
  </si>
  <si>
    <t>CSOS</t>
  </si>
  <si>
    <t xml:space="preserve">Job search support to access job opportunities. </t>
  </si>
  <si>
    <t>Digitize the PES</t>
  </si>
  <si>
    <t xml:space="preserve">PROSPECTS will partner to digitize information of job seekers and employers.   This online platform will provide information on available jobs. Job seekers and will provide job matching services.  </t>
  </si>
  <si>
    <t>Employment Facilitation center, Youth centers and PES</t>
  </si>
  <si>
    <t xml:space="preserve">
Ministry of Labour and Skills
Respective Local Bureaus
Local NGOS
Digital skilled refugees and host communities that are trained under the project </t>
  </si>
  <si>
    <t xml:space="preserve">ILO will digitize job seekers and employers information for job matching. </t>
  </si>
  <si>
    <t xml:space="preserve">Refugees are supported to access third-country employment opportunities for labour mobility </t>
  </si>
  <si>
    <t xml:space="preserve">As more legal opportunities for labour mobility emerge, there is a growing need to match refugees with available jobs in third countries. However, there is a need to provide them with support services. These include lodging their applications for available third-country jobs, and to navigate the related procedures. More specifically: refugees will be get counselling on available opportunities; development of resumes, application letters, preparation for interviews with potential employers, facilitation of remote interviews, document acquisition, validation &amp; equivalency checks as well as access to ICT hubs. A total of 100 people will be assisted per year. </t>
  </si>
  <si>
    <r>
      <rPr>
        <b/>
        <sz val="10"/>
        <color rgb="FF000000"/>
        <rFont val="Calibri Light"/>
        <family val="2"/>
        <scheme val="major"/>
      </rPr>
      <t>Pillar 2:</t>
    </r>
    <r>
      <rPr>
        <sz val="10"/>
        <color rgb="FF000000"/>
        <rFont val="Calibri Light"/>
        <family val="2"/>
        <scheme val="major"/>
      </rPr>
      <t xml:space="preserve"> ECONOMIC INCLUSION</t>
    </r>
  </si>
  <si>
    <t>All Refugee Hosting Regions</t>
  </si>
  <si>
    <t>2024 -2027</t>
  </si>
  <si>
    <t>Skilled refugees</t>
  </si>
  <si>
    <t>RRS</t>
  </si>
  <si>
    <t>Keppler, Gebeya, JRS</t>
  </si>
  <si>
    <t>Strengthen referral pathways for labour mobility by building the capacity of Implementing Partners and building evidence surrounding the right to work</t>
  </si>
  <si>
    <t>To complement activity 2.2, it will be necessary to engage an Implementing Partner who has the necessary capabilties to provide services to services to refugees. The partner will need to have the capacity to carry out activities (information disemmination, case identification etc.) that will help identify refugees who have suitable skills/profiles and link them to available opportunities in third countries. This activty will also undertake skills mapping within the refugee population towards a repository of profiles that would ease case identification and candidate matching whenever opportunities arise. The World Bank will support analytical work to build the evidence for and unlock employment pathways through wage employment, self-employment, and through joint projects as per the 2019 Refugee Proclamation and related directives.</t>
  </si>
  <si>
    <t>UNHCR, WB</t>
  </si>
  <si>
    <t xml:space="preserve">                                           84,844.00</t>
  </si>
  <si>
    <t>Implementing partners to be identified in the field. In Addis Ababa: Keppler, Gebeya, JRS</t>
  </si>
  <si>
    <t>Short-term Outcome 2.2: Increased Private Sector or Public investment and enhanced business environment for creating economic opportunities for forcibly displaced and host communities (Agriculture Cooperatives, Trade  and Services)</t>
  </si>
  <si>
    <t>2.2.1</t>
  </si>
  <si>
    <t>Climate-Smart Share Farming Project</t>
  </si>
  <si>
    <t>This intervention is aimed at enhancing the commercial sustainability of irrigated land, by a perennial river operated today by refugee-host cooperatives, in Dollo Ado and Bokolmayo woredas, in the Somali Region of Ethiopia, to enhance local import substitution and food security of a captive market of 400,000 people of which 40% are refugees. The intervention will involve bringing on board a farm management company to commercialize current operations with the cooperatives ensuring sustainability and profitability. This includes drawing on established IFC FCS tools on applying a conflict sensitive approach, in this project in particular emphasizing capacity building arounf grievance mechanisms to manage local issues and avoid escalation.The intiative is anticipated to benefit 1,160 refugee and host community cooperative members. UNHCR will continue to exercise its mandate and provide protection oversight to refugees during these working arrangements. this will be in line with considerations for inclusion, equity, enhancing protection of rights, food security and do no harm.</t>
  </si>
  <si>
    <t>IFC, UNHCR</t>
  </si>
  <si>
    <t xml:space="preserve">Bokolmayo &amp; Dollo Ado Woredas (Somali region) </t>
  </si>
  <si>
    <t>2024 - 2027</t>
  </si>
  <si>
    <t>Refugees &amp; Host Communities</t>
  </si>
  <si>
    <t xml:space="preserve">RRS, Somali Regional Government, Woreda Administration </t>
  </si>
  <si>
    <t>Farm Management Company (To be selected)</t>
  </si>
  <si>
    <t>FDPs/HC members already employed or self-employed increase  their income, enhance their working conditions or maintain their  resilient livelihoods</t>
  </si>
  <si>
    <t xml:space="preserve">For the already established 129,000 economic opportunities, it will be critical to monitor whether these employment oportunities are maintained and that incomes are increassing. In order  to monitor these, the services of professional impact evaluators will be required to assess incomes, expenditures, savings and quality of life. </t>
  </si>
  <si>
    <t>UNHCR, ILO, IFC</t>
  </si>
  <si>
    <t xml:space="preserve">                                         200,000.00</t>
  </si>
  <si>
    <t>2024 -2026</t>
  </si>
  <si>
    <t>Refugees and Host Communities who have benefitted from productive assets/business support/financial services</t>
  </si>
  <si>
    <t>Possibly L-YFT (data tracking specialist organization)</t>
  </si>
  <si>
    <t>New wage employment
and/or self-employment (business)
opportunities are supported by
PROSPECTS</t>
  </si>
  <si>
    <t>To date, aproximately 129,000 people have received economic opportunities in different refugee hosting areas from investments made by 14 joint projects as part of Ethiopia's commitments to the Global Compact. In order to ensure the quality of refugee data, monitoring mechanisms will be supported through federal and regional Livelihoods and Economic Inclusion coordination structure technical platforms. Jobs that are newly created and maintained through wage and self employment will be monitored and reported on a yearly basis. The target is to double these opportunities by 2027.</t>
  </si>
  <si>
    <t>All refugee hosting Regions</t>
  </si>
  <si>
    <t>Development partners, INGOs, Local NGOs, Private Sector</t>
  </si>
  <si>
    <t>All stakeholder projects and programs implementing economic inclusion initiatives</t>
  </si>
  <si>
    <t>Community Contracting Approach</t>
  </si>
  <si>
    <t xml:space="preserve">The ILO has a procurement tool called community contracting approach that empower communities by ensuring that they have an executive role in the identification, planning and implementation, monitoring and coordination of development initiatives. Hence, Introduce and cascade a Community Contracting Approach to construct a local primary school for the host community next to the Alemwach settlement; involving and building capacities of communities to deliver infrastructure assets while providing an adequate and safe learning environment for the pupils. </t>
  </si>
  <si>
    <r>
      <rPr>
        <b/>
        <sz val="10"/>
        <color rgb="FF000000"/>
        <rFont val="Calibri Light"/>
        <family val="2"/>
        <scheme val="major"/>
      </rPr>
      <t xml:space="preserve">Pilar 2: </t>
    </r>
    <r>
      <rPr>
        <sz val="10"/>
        <color rgb="FF000000"/>
        <rFont val="Calibri Light"/>
        <family val="2"/>
        <scheme val="major"/>
      </rPr>
      <t>ECONOMIC INCLUSION</t>
    </r>
  </si>
  <si>
    <t>Amhara region</t>
  </si>
  <si>
    <t>Host Communities</t>
  </si>
  <si>
    <t>Local government in Dabat town</t>
  </si>
  <si>
    <t>EIIP</t>
  </si>
  <si>
    <t>Con/renov. of community school</t>
  </si>
  <si>
    <r>
      <rPr>
        <sz val="10"/>
        <color rgb="FF000000"/>
        <rFont val="Calibri Light"/>
        <family val="2"/>
        <scheme val="major"/>
      </rPr>
      <t>Construction/renovation of a community school</t>
    </r>
    <r>
      <rPr>
        <sz val="12"/>
        <color rgb="FF000000"/>
        <rFont val="Times New Roman"/>
        <family val="1"/>
      </rPr>
      <t xml:space="preserve"> </t>
    </r>
    <r>
      <rPr>
        <sz val="10"/>
        <color rgb="FF000000"/>
        <rFont val="Calibri Light"/>
        <family val="2"/>
        <scheme val="major"/>
      </rPr>
      <t>through community contracting approach</t>
    </r>
  </si>
  <si>
    <t>Contractor development</t>
  </si>
  <si>
    <t xml:space="preserve">1) To help overcome the difficulties that SMEs face, the ILO plans to support SMEs who have limited experience in effective business management, through a contractor development scheme that includes training in business management to institutionalize the construction industry for sustainability, 2) For issues related to exogenus factors susc as procurement policies, the ILO will work with the Public Property  </t>
  </si>
  <si>
    <t>Amhara, Somali and Addis Ababa</t>
  </si>
  <si>
    <t>SMEs</t>
  </si>
  <si>
    <t>ERA, MoUDI</t>
  </si>
  <si>
    <t>Occupational Safety and Health</t>
  </si>
  <si>
    <t>The ILO will partner with private agencies working on Occupational Health and Safety (OSH), the mainstream media and ECA to create awareness and understanding of occupational safety and health in the construction sector.</t>
  </si>
  <si>
    <r>
      <rPr>
        <b/>
        <sz val="10"/>
        <color rgb="FF000000"/>
        <rFont val="Calibri Light"/>
        <family val="2"/>
        <scheme val="major"/>
      </rPr>
      <t>Pilar 2:</t>
    </r>
    <r>
      <rPr>
        <sz val="10"/>
        <color rgb="FF000000"/>
        <rFont val="Calibri Light"/>
        <family val="2"/>
        <scheme val="major"/>
      </rPr>
      <t xml:space="preserve"> ECONOMIC INCLUSION</t>
    </r>
  </si>
  <si>
    <t>young, and elderly people</t>
  </si>
  <si>
    <t>ECA, Mainstream media</t>
  </si>
  <si>
    <t>Private service providers</t>
  </si>
  <si>
    <t>Policy</t>
  </si>
  <si>
    <r>
      <rPr>
        <sz val="10"/>
        <color rgb="FF000000"/>
        <rFont val="Calibri Light"/>
        <family val="2"/>
        <scheme val="major"/>
      </rPr>
      <t>The progress in the wider use of labour-based technology in infrastructure development in Ethiopia has not been good. The performance so far reflects key issues of policy, institutional arrangement, legal framework, contract documentation, incentives, and capacity to upscale. Labour–based technology should be an integral component of policy on employment and job creation, and improvement and maintenance and infrastructure. To address this, the ILO will carry out a policy intervention</t>
    </r>
    <r>
      <rPr>
        <sz val="11"/>
        <color rgb="FF000000"/>
        <rFont val="Calibri Light"/>
        <family val="2"/>
        <scheme val="major"/>
      </rPr>
      <t xml:space="preserve"> to </t>
    </r>
    <r>
      <rPr>
        <sz val="10"/>
        <color rgb="FF000000"/>
        <rFont val="Calibri Light"/>
        <family val="2"/>
        <scheme val="major"/>
      </rPr>
      <t>review policy gaps related to the use of labour-based technology and advocate for the revision of the employment policy which has been in place since 2009.  </t>
    </r>
  </si>
  <si>
    <t>Federal level</t>
  </si>
  <si>
    <t>MoUDI, MoLS</t>
  </si>
  <si>
    <t>Capacity building</t>
  </si>
  <si>
    <t>Underpinning the institutional framework for the wider use of labour base technology is a basic condition, without which the implementation of policy cannot be assured. As a result, the ILO will provide a series of capacity-building training to pertinent Federal, Regional, Zonal and Woreda level government offices to institutionalize labour-based technology and better use of the methodology for job creation while improving access to social services. </t>
  </si>
  <si>
    <t>public sector</t>
  </si>
  <si>
    <t>Federal, Regional and Zonal level public infrastructure institutions</t>
  </si>
  <si>
    <t>Job creation</t>
  </si>
  <si>
    <t>1) Implement environmental works (soil and water conservation) in and around the Alemwach settlement targeting both host and refugee communities- Amhara region, 2) construct water detention ponds to support milk value chain, 3) construct community market for agriculture produce</t>
  </si>
  <si>
    <t xml:space="preserve">Amhara and SoMali region </t>
  </si>
  <si>
    <t>HC, Refugeee</t>
  </si>
  <si>
    <t>Institutional Support</t>
  </si>
  <si>
    <t>1) Support and capacitate the Ginchi Labour-based training centre via revisiting/updating different outdated EIIP guidelines and learning materials, 2) Development of climate proofing of road network guidelines to create climate resilient infrastructure leveraging nature-based solutions, 3) Supporting relevant government departments to develop and implement policies and strategies for the promotion of employment-intensive infrastructure and environmental works.</t>
  </si>
  <si>
    <t>Pilar ECONOMIC INCLUSION</t>
  </si>
  <si>
    <t>Ginchi Labour based institute, Ginchi and Addis Ababa</t>
  </si>
  <si>
    <t>Short-term Outcome 2.3: Increased access to finance, business development and entrepreneurial support (Financial Inclusion)</t>
  </si>
  <si>
    <t xml:space="preserve">Youth Led organizations for youth employment </t>
  </si>
  <si>
    <t>ILO, UNHCR</t>
  </si>
  <si>
    <t xml:space="preserve">Youth led organizations </t>
  </si>
  <si>
    <t>Local NGOS</t>
  </si>
  <si>
    <t>Regional Youth and Sport bureaus
Bureau of  Labour and Skills</t>
  </si>
  <si>
    <t xml:space="preserve">Youth led organizations supported with grant and capacity budling for youth employment </t>
  </si>
  <si>
    <t>Increased access to business development services and entrepreneurial support</t>
  </si>
  <si>
    <t>ILO shall implement interventions that support and strengthen the network of BDS provides through training, mentorship and material support. The project shall support the local integration of refugees and other forcibly displaced persons and their host communities through institutional support to local/woreda level one stop shop operated by government. PROSPECTS shall continue to collaborate with private and public BDS providers including Elebat solution, HASI, Africa energy solution and business and provide and equip them with ILO BDS tools. ILO shall support Jigjiga university, JPTC and Debark/Assosa universities business faculties to establish and strengthen their business incubation centers and provide BDS services. At the national level ILO Shall Support the federal Entrepreneurship development institute and local BOLS offices and link them with BDS networks with the view of strengthening collaboration and coordination at micro, meso and macro level</t>
  </si>
  <si>
    <t xml:space="preserve">               525,000.00</t>
  </si>
  <si>
    <t xml:space="preserve">National and Somali region + new ILO implementation region based on upcoming scoping missions and government consultation </t>
  </si>
  <si>
    <t>2024-27</t>
  </si>
  <si>
    <t xml:space="preserve">BDSP association, Ethiopian Entrepreneurship development institute, Academia and TVET institutes </t>
  </si>
  <si>
    <t xml:space="preserve">EEI, JCC, Coop commission and Academic institutes </t>
  </si>
  <si>
    <t xml:space="preserve">BDSP association, JJU and selected academic and TVET institutes </t>
  </si>
  <si>
    <t>ENT</t>
  </si>
  <si>
    <t xml:space="preserve">Entrepreneurship support to Host and refugees </t>
  </si>
  <si>
    <t xml:space="preserve">PROSPECTS shall organize business plan competition in Addis Ababa and selected geography to support the entrepreneurial endeavor of FDPs and their host communities in collaboration with BDSP association and selected FSPs </t>
  </si>
  <si>
    <t xml:space="preserve">               500,000.00</t>
  </si>
  <si>
    <t xml:space="preserve">Addis Ababa, Somali and New operational area of ILO PROSPECTS </t>
  </si>
  <si>
    <t xml:space="preserve">Host and refugee Entrepeneur's </t>
  </si>
  <si>
    <t xml:space="preserve">JCC , RRS and others </t>
  </si>
  <si>
    <t xml:space="preserve">FSPs and CSo/NGO/private sector actor </t>
  </si>
  <si>
    <t>Enterprise formalization</t>
  </si>
  <si>
    <t>PROSPECTs shall promote interventions that support formalization of existing and new enterprises owned  by FDPs and their host communities. ILO shall conduct national level diagnostic to asses and identify issues related with informality (policy/legislative, actors and practices) and validate the findings. PROSPECTS shall promote coaching programme on formalization for entrepreneurs developed by the ILO and to be integrated and delivered by the BDSP association’s package of service for potential BDS support that can contribute to and strengthen BDS support for PROSPECTS target groups. Development of a very practical support package on business development and formalization: e.g., through integrated capacity development on BDS and informality; working with Standards Bureau to map services for refugees and informal sector actors and specify capacity development needs of businesses supported by Prospects)</t>
  </si>
  <si>
    <t xml:space="preserve">               150,000.00</t>
  </si>
  <si>
    <t xml:space="preserve">Host and refugee SME operators, cooperatives and private sector actor </t>
  </si>
  <si>
    <t>JCC, Coop and EEI</t>
  </si>
  <si>
    <t xml:space="preserve">CETU, Emplyers and RRS </t>
  </si>
  <si>
    <t xml:space="preserve">AIMS (Approach to inclusive Market Systems) </t>
  </si>
  <si>
    <t>Conduct AIMS assessment in selected region of Ethiopia to provide a concrete analytical understanding of the market system as well as the dynamics surrounding entrepreneurship, MSSE, cooperatives, access to finance and financial literacy in the new target region. ILO shall assess and identify value chains (VCs) with potential for inclusive growth and with the view  increasingly able to take advantage of new business opportunities, and create more decent jobs in the newly selected geographies</t>
  </si>
  <si>
    <t xml:space="preserve">               450,000.00</t>
  </si>
  <si>
    <t xml:space="preserve">New operational area of ILO PROSPECTS + somali </t>
  </si>
  <si>
    <t xml:space="preserve">VC actors, host and refugees and private sector partners </t>
  </si>
  <si>
    <t xml:space="preserve">JCC, coop and Investment commissions </t>
  </si>
  <si>
    <t xml:space="preserve">RRS, UNHCR and local government </t>
  </si>
  <si>
    <t xml:space="preserve">PROSPECTS shall continue to rollout the ILO tailor made business management toolkits (SIYB, GET Ahead) and enhance the business viability and sustainability in the project target areas.  ILO will continue to support the cooperative and social and economic solidarity support structures to provide support to forcibly displaced persons and their host communities. ILO shall continue to build the capacity of regional and woreda cooperative promotion bureaus/offices with the ILO cooperative management tools and strengthen the cooperative auditing capacity of regional cooperative support structures. </t>
  </si>
  <si>
    <t xml:space="preserve">               300,000.00</t>
  </si>
  <si>
    <t xml:space="preserve">Host and refugees business operators </t>
  </si>
  <si>
    <t xml:space="preserve">BLS, JCC and One Stop shops in the target operational areas </t>
  </si>
  <si>
    <t xml:space="preserve">RRS, Coop, UNHCR and BDSP association </t>
  </si>
  <si>
    <t xml:space="preserve">financial inclusion (Making Microfiince work for host and refugees) </t>
  </si>
  <si>
    <t xml:space="preserve">PROSPECT shall build the capacity of service providers and rollout MMFWR package to potential  financial service providers in the project target area. ILO shall continue to provide technical assistance to selected and interested financial service providers to expand their reach and develop new and improved financial products in the Somali region and newly selected geographies. Engage with the National Bank of Ethiopia to advocate the inclusion of refugees and recognition of refugee IDs for better financial services to refugees.  Collaborate and support the National Bank of Ethiopia in the revision of national financial inclusion strategy    </t>
  </si>
  <si>
    <t xml:space="preserve">               400,000.00</t>
  </si>
  <si>
    <t xml:space="preserve">Host and refugees business operators, FSPs </t>
  </si>
  <si>
    <t xml:space="preserve">Financial Inclusion ( Financial Education) </t>
  </si>
  <si>
    <t xml:space="preserve">PRSOPECTS shall support the regional financial education certification of at least 2 BDSP association members to complete their regional certification cycle. Support the institutionalization of the ILO financial education tools to the selected and interested FSPs through technical assistance and capacity building. In collaboration with the national BDSP association, further contextualize and adapt the ILO FE toolkit to fit the existing and new operational contexts. Rollout ILO Financial education training (both TOT and TOB) and reach more FDPs and their hosting communities in the Somali region and newly selected geographies.  </t>
  </si>
  <si>
    <t xml:space="preserve">               335,000.00</t>
  </si>
  <si>
    <t xml:space="preserve">Host and refugee communities, FSPs, BDSP association </t>
  </si>
  <si>
    <t xml:space="preserve">Financial Inclusion (Microinsurance) </t>
  </si>
  <si>
    <t>Continue to promote the development and rollout of new microinsurance product and services in line with the government of Ethiopia strategy and guidelines/directives. ILO shall provide capacity building and financial support to AEMFI and selected members to further institutionalize and reach more host and refugees</t>
  </si>
  <si>
    <t>Ethiopian Insurance providers association , FSPs, host and refugees, NBE</t>
  </si>
  <si>
    <t>CBE, AEMFI, CETU</t>
  </si>
  <si>
    <t>BDSP association</t>
  </si>
  <si>
    <t>Short-term Outcome 2.4: Enhanced capacity to protect rights at work and promote safe and secure working environments for all workers (Residence/Work Permits/Labor rights)</t>
  </si>
  <si>
    <t xml:space="preserve">Right at Work and to Work </t>
  </si>
  <si>
    <t xml:space="preserve">PROSPECTS will customize the Right to Work and at Work guide to local country context and translation to local languages. Capacity budling activity will be provided to enterprises, employers, workers, youth led originations, forcibly displaced people, and government partners to create awareness about the Right to Work and at Work for forcibility displaced people.  </t>
  </si>
  <si>
    <t>Youth in forcibly
displaced people and host communities.</t>
  </si>
  <si>
    <t>CETU, Ministry of Women and Social Affairs, Ministry of Labour and Skils,Respective Local Bureaus, Local NGOS and etc.</t>
  </si>
  <si>
    <t xml:space="preserve">Capacity building on right to work and right at work for FDP and HC. </t>
  </si>
  <si>
    <t>Pillar 3: PROTECTION AND SOCIAL PROTECTION</t>
  </si>
  <si>
    <t>Mid-term Outcome 3: (1)Protection: Increased Government Protection for FDPs and HCs; (2) Social Protection: Increased Inclusion of FDPs and HCs In Community-based, Local and/or National Social Protection Systems</t>
  </si>
  <si>
    <t>Short-term Outcome 3.1: Strengthened Legal, Policy and Regulatory Environment for Refugee Protection/Social Protection and Inclusion</t>
  </si>
  <si>
    <t>3.1a) 1</t>
  </si>
  <si>
    <t xml:space="preserve">Joint policy advocacy to promote refugee inclusion into relevant legal and policy frameworks </t>
  </si>
  <si>
    <t xml:space="preserve">Joint policy advocacy to promote inclusion of refugee, asylum seeking and stateless children in the National Strategy and Plan of Action on Violence against Women and Children (VAWC).  This intervention also includes technical and targeted support to relevant GoE authorities at federal and regional levels to convene regular joint policy dialogues to plan for and monitor the strategic, refugee inclusive and measurable implementation of the Child Protection National Case Management Framework in the Somali region, Afar region and Addis Ababa. Similarly, advoccay for review of National Policy on Children, new Alternative Childcare Directives, standards and SOP for One-Stop Service Centres for inclusion of refugee, asylum seeking and stateless children will be underatken, through policy dialogues and consultations at the community level. The government has plan to develop a Social Work legislation, UNICEF and UNHCR  will advoacte to ensure issues related to refugee, asylum seeking a and stateless children are adressed in the upcoming legislation.   </t>
  </si>
  <si>
    <r>
      <rPr>
        <b/>
        <sz val="10"/>
        <color rgb="FF000000"/>
        <rFont val="Calibri Light"/>
        <family val="2"/>
        <scheme val="major"/>
      </rPr>
      <t>Pillar 3:</t>
    </r>
    <r>
      <rPr>
        <sz val="10"/>
        <color rgb="FF000000"/>
        <rFont val="Calibri Light"/>
        <family val="2"/>
        <scheme val="major"/>
      </rPr>
      <t xml:space="preserve"> PROTECTION AND SOCIAL PROTECTION</t>
    </r>
  </si>
  <si>
    <t>UNICEF, UNHCR</t>
  </si>
  <si>
    <t>National level (targetg all refugees),  Somali, Afar, Addis Abeba</t>
  </si>
  <si>
    <t xml:space="preserve">Refugees </t>
  </si>
  <si>
    <t>Ministry of Women and Social Affairs (MOWSA), Ministry of Justice and their respective Bureaus in the target regions, Refugees and Returnees Service</t>
  </si>
  <si>
    <t>3.1a) 2</t>
  </si>
  <si>
    <t>UNHCR and the WB will promote the legal, policy and regulatory frameworks that will support the Government of Ethiopia's strategic and policy commitments, particularly those that bridge humanitarian and development approaches in support of refugees and host communities, such as the refugees freedom of movement, access to justice, right to work. This will include providing technical assistance to the Government and other stakeholders, including complementing with further medium to long-term investments in development interventions and related critical analytical work.</t>
  </si>
  <si>
    <t>UNHCR, ILO, WB</t>
  </si>
  <si>
    <t xml:space="preserve">Federal level </t>
  </si>
  <si>
    <t>Government and other partners</t>
  </si>
  <si>
    <t>Refugees and Returnees Service</t>
  </si>
  <si>
    <t>Ethiopian Human Rights Commission and UNDP</t>
  </si>
  <si>
    <t>Short-term Outcome 3.2: Refugees and HCs Have Increased Access To (Strengthened) Community-based, Local and/or National Protection Mechanisms/Services</t>
  </si>
  <si>
    <t xml:space="preserve">3.2a) 1 </t>
  </si>
  <si>
    <t xml:space="preserve">Promote legal identity for all, including birth registration   </t>
  </si>
  <si>
    <t xml:space="preserve">Joint UNICEF and UNHCR technical support to the GoE RRS and Vital Events Registration Agency to: (i) progressively implement the National CRVS costed strategy for refugee and host community children [UNHCR and UNICEF]; (ii) support contextualization and inter-operability of digital civil registration systems for refugee and host community children and the e-ID system [UNICEF]; and (iii) identify and implement innovative ways to fast track clearance of the birth registration backlog for refugee children and other FDPs  [UNHCR and UNICEF]  (iv) Support capacity building of personnel  involved in the CRSV ( ICS, VERA, RRS (UNHCR and UNICEF). </t>
  </si>
  <si>
    <t>Addis Ababa, Afar, Somali
All fociaby displaced community hosting locations</t>
  </si>
  <si>
    <t>CRSV (ICS. VERA, RRS)</t>
  </si>
  <si>
    <t>WB</t>
  </si>
  <si>
    <t>3.2a) 2</t>
  </si>
  <si>
    <t>Issuance of Refugee and Asylum-seeker ID, Work and Residence Permitsand inclusion the National Digital Identity System</t>
  </si>
  <si>
    <t xml:space="preserve">UNHCR and other PROSPECTS partners, will (i) put in place functional mechanisms for the issuance of valid ID cards and renewal of expired ones to refugees (ii) support the inclusion of refugees in the new Digital “Fayda” IDs that are being introduced for all Ethiopians through the WB-supported Digital ID for Inclusion and Services Project (iii) support the issuance of work and residence permits that will enable refugees and asylum-seekers to engage in wage/self-employment or other economic opportunities and access the rights to work (iv) advocate for issuance of business licenses for refugees participating in enterprises. </t>
  </si>
  <si>
    <t>All refugees and asylum-seekers in Ethiopia aged 14 and above and target population identified by the government eligible to be issues work/residence permits.</t>
  </si>
  <si>
    <t>Refugees and Returnees Service, Ministry of Labour and Skills, Ministry of Trade, National ID Program, Prime Minister’s Office, Ministry of Finance</t>
  </si>
  <si>
    <t xml:space="preserve">3.2b) 1 </t>
  </si>
  <si>
    <t>Facilitate access to the national justice system for the forcibly displaced populations</t>
  </si>
  <si>
    <t>Provide technical support (i) to regional mobile courts to strengthen their capacities to offer services to forcibly displaced populations and host communities to improve access to the national justice system  (ii) law enforcement bodies including infrastructure improvements are needed (iii) capacity building and technical discussion with stakeholders in the justice fraternity including legal aid service providers, government agencies, implementing partners, community-based structures will be held  (iv) conduct community sensitization sessions on access justice and free legal aid services (v) strengthen mediation and/or alternative dispute resolution (ADR) mechanisms for resolving conflicts or disputes among displaced populations and host communities to promote peaceful resolution of conflict (vi) strengthen the asylum space through building the capacity of government officials on the fundamentals of refugee protection (including legal frameworks, international protection, procedures and criteria for determining refugee status and legal consideration of climate-induced displacement) (vii) organise high-level periodic consultative forums with refugee protection and justice stakeholders</t>
  </si>
  <si>
    <t>Somali, Gambella, Addis Ababa</t>
  </si>
  <si>
    <t>Law enforcement bodies, Refugee Cordination Committees and Refugee Led Organizations  working on peace initiatives</t>
  </si>
  <si>
    <t xml:space="preserve">3.2b) 2 </t>
  </si>
  <si>
    <t>Facilitate access to services and information for FDPs and HCs through Case Management &amp; Referral, Safeguarding, MHPSS, Safe Digital Access</t>
  </si>
  <si>
    <t xml:space="preserve">Strengthening an inclusive child protection case management system at federal and target regional level (FDPs and HC) by UNICEF collaboratively with UNHCR through implementation of case management services aligned with the National Child Protection Case Management Framework at national level and intervention areas in regions to vulnerable children of Forcibly Displaced Population (FDP) and Host Communities (HC) through the Bureaus of Women and Social Affairs (ii) capacity building on safe referrals at school level &amp; Integration of social and emotional learning within the school curriculum. </t>
  </si>
  <si>
    <r>
      <rPr>
        <sz val="10"/>
        <color rgb="FF000000"/>
        <rFont val="Calibri Light"/>
        <family val="2"/>
        <scheme val="major"/>
      </rPr>
      <t>UNICEF, UNHCR</t>
    </r>
    <r>
      <rPr>
        <sz val="10"/>
        <color rgb="FFFF0000"/>
        <rFont val="Calibri Light"/>
        <family val="2"/>
        <scheme val="major"/>
      </rPr>
      <t xml:space="preserve">, ILO </t>
    </r>
  </si>
  <si>
    <t>Addis Ababa, Afar, Somali</t>
  </si>
  <si>
    <t>FDPs and Host communities</t>
  </si>
  <si>
    <t>MOWSA and Bureaus of Women and Social Affairs; MInistry of Health, Ministry of Education</t>
  </si>
  <si>
    <t>Child Protection Information Management System (CPIMS+) active in refugee settlements and in Host Communitties integratied to the national system</t>
  </si>
  <si>
    <t>Roll-out of the CPIMS+ in targeted refugee settlements in Somali and Afar as well as other regions that are moving towards a settlement approach, as part of the roll-out of the national child protection case management framework with BoWSA. This consists of: (i) enhance HR and supplies to support identifying &amp;  registering in the CPIMS+ national system; (ii)  referring refugee children within the settlements to essential specialized services; (iii) advocacy towards agreement between MOWSA and RRS to integrate refugee children into the CM national system</t>
  </si>
  <si>
    <t xml:space="preserve">UNICEF, UNHCR </t>
  </si>
  <si>
    <t>Refugees and Host communities</t>
  </si>
  <si>
    <t>MOWSA and Bureaus of Women and Social Affairs</t>
  </si>
  <si>
    <t xml:space="preserve">3.2b) 3 </t>
  </si>
  <si>
    <t xml:space="preserve">Children have access to a Protective environment through the reinforcement/set up of Child Protection Community Based Mechanisms (CPCBM) in intervention areas and includes addressing barriers to services </t>
  </si>
  <si>
    <t>Support of and strengthening of community resilience through the etablishment/reactivation of community based child protection mechanisms/plateforms such as community care coalitions (CCC). This includes roll out of the national CCC strengthening manual.</t>
  </si>
  <si>
    <t>Bureaus of Women and Social Affairs</t>
  </si>
  <si>
    <t>3.2b.4</t>
  </si>
  <si>
    <t>Children and caregivers have access to community based MHPSS services with the focus on capacity building of frontline workers and community based structures</t>
  </si>
  <si>
    <t>Accelerate MHPSS roll out strategy for in-school and out-of-school children through (i) roll out of the MHPSS curricula for social workers, teachers and health professionals ; (ii) expansion of dedicated MHPSS workforce in target woredas; (iii) community-based healing interventions</t>
  </si>
  <si>
    <t>MOWSA and Bureaus of Women and Social Affairs; Ministry of Education</t>
  </si>
  <si>
    <t>3.2b.6</t>
  </si>
  <si>
    <t xml:space="preserve">Adolescents girls and boys including young people are empowered and made self-reliant through strengthening youth platforms and digital connectivity </t>
  </si>
  <si>
    <t>Aligned Intervention</t>
  </si>
  <si>
    <t xml:space="preserve">MACP </t>
  </si>
  <si>
    <t>Promote resilience, empowerment and self-relience of Forcibly Displaced youth by establishing/strengthening Youth Platforms with digital connectivity in dedicated woredas targeting, for information and referral service around sexual and reproductive health and protection services, accelerated learning and skill building opportunities, safe online skills and MHPSS, through on-site para-professional and peer support. The proposed intervention also aims to bring together youth representatives from across refugee-hosting areas in Ethiopia through a national youth network conference and by which they can have a platform to share experiences. By being empowered the youth leaders can have meaningful engagement and participation within their communities. The intervention will also allow for an evaluation of the implementation of the UNHCR National Youth Strategy.</t>
  </si>
  <si>
    <t>MOWSA and Bureaus of Women and Social Affairs; Ministry of Youth and Sport; CSO</t>
  </si>
  <si>
    <t>3.2b) 7</t>
  </si>
  <si>
    <t>Systematically scaling-up proven VAC and GBV prevention models in refugee settlements and host community settings</t>
  </si>
  <si>
    <t xml:space="preserve">Expand community-based social welfare workforce and youth-to-youth models in refuguee settlements and host communities to support GBV/VAC prevention, risk mitigation and response interventions. This includes: (i) community-led Social and Behavior Change Communication through community conversations toolkits; (ii) structured parent and caregiver support; (iii) adolescent girls-lead prevention intreventions to prevemt child marriage and FGM. Proven practices and models will be curated, tested and measured in 2 locations [2024-2025] and systematically scaled up in 4 additional locations [2026-2027] as well as inform strategic policy advocacy. and youth-to-youth </t>
  </si>
  <si>
    <t>MOWCSA</t>
  </si>
  <si>
    <t>3.2b) 8</t>
  </si>
  <si>
    <t xml:space="preserve">Institutional strengthening for inclusive justice for children  </t>
  </si>
  <si>
    <t xml:space="preserve">Facilitate access to child-sensitive justice services in refugee settings/IDPs host communities by capacitating justice professionals, through partnerships with universities and relevant governmental and non-governmental institutions </t>
  </si>
  <si>
    <t>Refugees, FDPs, Host communities</t>
  </si>
  <si>
    <t>VERA (Regional:Vital Events registration Agency), ICS (National: Immagration and Citizenship Service), RRS, BoH, BoE and other actors</t>
  </si>
  <si>
    <t xml:space="preserve">3.2b) </t>
  </si>
  <si>
    <t>Generating Evidence to Inform Learning and Policy Advocacy</t>
  </si>
  <si>
    <t xml:space="preserve">The proposed intervention will generate evidence and quality and elevated for policy advocacy purposes. </t>
  </si>
  <si>
    <t>Short-term Outcome 3.2d) PROSPECTS has provided technical or financial assistance to strengthen the asylum system, in accordance with international standards </t>
  </si>
  <si>
    <t xml:space="preserve">3.2d) </t>
  </si>
  <si>
    <t xml:space="preserve">Strengthen the asylum system in Ethiopia </t>
  </si>
  <si>
    <t xml:space="preserve">Strengthen institutional capacity of the Refugees and Returnees Service (i) by addressing staffing needs (ii) train staff on adjudication of asylum claims and ensure asylum capacity sustainability in line with the Ethiopia's long term develoment plans (iii) supply equipment that enables all stages of the asylum system to function effectively (iv) conduct regular border monitoring to ensure that asylum seekers have access to the asylum system v This will include monitoring incidents of refoulement and expulsion. Reception centers/transit centers at the border crossing points will be streamlined with the necessary capacities for access to the asylum system. Refugee led Organizations will be provided with technical and financial support to advocate for exanded access to asylum and improved protection services. </t>
  </si>
  <si>
    <t>Somali, Benishangul-Gumuz, Gambella, Addis Ababa, Tigray, Amhara, Afar regions</t>
  </si>
  <si>
    <t>Border Officials, Defense/Security/police forces (Federal and city), immigration officials and local authorities, RRS staff</t>
  </si>
  <si>
    <t>Immigration and Citizen Service, Regional governments, Ethiopian Human Rights Commission</t>
  </si>
  <si>
    <t>Short-term Outcome 3.3 Refugees and HCs Who Do Not Have Access to the Community-based, Local And/or National-level Protection Services Are Provided with Complementary Partner-delivered Protection</t>
  </si>
  <si>
    <t>3.3b) 1</t>
  </si>
  <si>
    <t>Complementary CP Services including Best Interests Procedures (BIA and BID)</t>
  </si>
  <si>
    <r>
      <rPr>
        <sz val="10"/>
        <color rgb="FF000000"/>
        <rFont val="Calibri Light"/>
        <family val="2"/>
        <scheme val="major"/>
      </rPr>
      <t>Complementary and targeted child protection and care services will be delivered in target regions to UASC, as a precondition to learning, earning, and self-reliance. This will also be a control group to measure the effectiveness of the new way of working  (cross-reference</t>
    </r>
    <r>
      <rPr>
        <i/>
        <sz val="10"/>
        <color rgb="FF000000"/>
        <rFont val="Calibri Light"/>
        <family val="2"/>
        <scheme val="major"/>
      </rPr>
      <t xml:space="preserve"> 3.2b</t>
    </r>
    <r>
      <rPr>
        <sz val="10"/>
        <color rgb="FF000000"/>
        <rFont val="Calibri Light"/>
        <family val="2"/>
        <scheme val="major"/>
      </rPr>
      <t>) versus 'old ways of working’.</t>
    </r>
  </si>
  <si>
    <t>All refugee hosting locations</t>
  </si>
  <si>
    <t>RRS
Ministry of Women and Social Affairs</t>
  </si>
  <si>
    <t>Plan International, Save the Children, International Rescue Committee, Innovative Humanitarian Solutions, Jesuit Refugee Service, OWS Development Fund</t>
  </si>
  <si>
    <t>3.2b) 2</t>
  </si>
  <si>
    <t>Provision of GBV response for survivors and implementation of GBV risk mitigation measures across all sectors</t>
  </si>
  <si>
    <t xml:space="preserve">Complementary intervention to 3.2b 7 that aims to improve the quality of overall GBV response and service delivery in Somali (Melkadida, Jijiga), Afar and Amhara regions. It will focus on enhancing the effectiveness of service providers through training on case management, SOP development/update process, and understanding the referral pathways.  </t>
  </si>
  <si>
    <t xml:space="preserve">                                         100,000.00</t>
  </si>
  <si>
    <t xml:space="preserve">Somali, Afar and Amhara  </t>
  </si>
  <si>
    <t xml:space="preserve">GBV programme staff working under UNHCR implementing partners
GBV staff working in One stop centers
Women and safe houses/ shelter staff </t>
  </si>
  <si>
    <t>RRS
Bureau of Women and Social Affairs
Ministry of Health
Ministry of Justice</t>
  </si>
  <si>
    <t>OWS
IMC
DICAC</t>
  </si>
  <si>
    <t>3.3b) 3</t>
  </si>
  <si>
    <t xml:space="preserve">Implementation and delivery of Complementary Pathways initiatives in Ethiopia </t>
  </si>
  <si>
    <t>Implementation and delivery of Complementary Pathways initiatives in Ethiopia through (i) staff retention (ii) strengthen UNHCR and partner capacity to provide overall coordination and oversight and capability to leverage complementary pathways opportunities for refugees in Ethiopia (iii) strengthen institutional knowledge on complementary pathways</t>
  </si>
  <si>
    <t xml:space="preserve">                                           12,210.00</t>
  </si>
  <si>
    <t>All refugee hosting regions</t>
  </si>
  <si>
    <t>Partner and UNHCR staff, refugee incentive workers</t>
  </si>
  <si>
    <t xml:space="preserve">Jesuit Refugee Service, Keppler, Gebeya </t>
  </si>
  <si>
    <t>Short-term Outcome 3.4: FDPs and HCs Have Increased Access To (Strengthened) Community-based, Local and/or National-level Social Protection Mechanisms/Services</t>
  </si>
  <si>
    <t xml:space="preserve">3.4a) Evidence that legal frameworks and policies are inclusive for refugees in terms of Social protection </t>
  </si>
  <si>
    <t>Review and revise the National Social Protection Policy framework (and related policy documents) to ensure  inclusion of FDPs and HCs</t>
  </si>
  <si>
    <t>-This intervention seeks to review and revise Ethiopia’s National Social Protection Policy and strategy for inclusion of forcibly displaced persons (FDPs) and host communities (HCs) through dialogue and consultations. The Social Protection Policy, strategy, and programs intersect with child protection and education interventions by addressing the economic and social factors contributing to child vulnerability and deprivation.
- The Youth Policy is also an important document of focus as it includes the needs and interventions for skills development among young people aged 15-24 years (cross refence 1.1 M3)., with a particular focus on FDPs and HCs in these regions
- The activity envisages compiling a checklist of policy revisions and regular monitoring of its implementation.
-It provides a framework for identifying and assisting children in need of protection services, ultimately working together to improve the well-being of children in the community. Collaboration with UNICEF, ILO, and the World Bank is pivotal.
- The collaboration between ILO and UNICEF will be informed by a comprehensive assessment of existing social protection schemes by using Social Security Inquiry (SSI) tools in Ethiopia, including the specified regions.</t>
  </si>
  <si>
    <t>UNICEF, ILO</t>
  </si>
  <si>
    <t>National level</t>
  </si>
  <si>
    <t>Refugees &amp; Host Communities, focus on inclusion of young people 15-24 years</t>
  </si>
  <si>
    <t>Ministry of Women and Social Affairs, RRS, BOLSA</t>
  </si>
  <si>
    <t>Access to basic services enhanced including through inclusion in national systems</t>
  </si>
  <si>
    <t>Capacity Bulding of Government Partners through assigning Technical Assistance (TA) and workforce development in FDPs and HCS.</t>
  </si>
  <si>
    <t>Utilizing the PROSPECTS program as a starting point, we aim to seconded two Technical Assistances (TAs) to support RRS and MOWSA in the process of enhancing their strategies and policies. The project will support to ehnace capacity of the government through training and also improve coordination  of relevant actors through national social protection platform(Council if approved) Technical Assistance plays a vital role in bridging the gap between policy development and effective implementation in FDPs and community level. It aims to equip organizations and governments with the knowledge, tools, and support needed to design and execute policies that achieve their intended outcomes, whether at the policy formulation level or during the practical implementation phase.</t>
  </si>
  <si>
    <t>UNICEF,  ILO</t>
  </si>
  <si>
    <t>National, Addis Ababa, Amhara and Somali</t>
  </si>
  <si>
    <t>2004-2007</t>
  </si>
  <si>
    <t>refugees &amp; Host Communities</t>
  </si>
  <si>
    <t>Enhanced Public Finance Management intervention</t>
  </si>
  <si>
    <t>The interventions for this area include:
- Carrying out a rapid assessment of government services and public investments for FDPs and host communities
- Conducting costing of some social services for covering FDPs and host communities e.g., CBHI, education, WASH, and CP services
- Developing an investment case for inclusion of Forcibly Displaced Persons (FDPs) and Host Communities (HCs)
- Carrying out advocacy using results from the assessments and knowledge products for enhancing public financing allocated to FDPs and HCs, especially pertaining to their inclusion in social protection policy and programme design and revisions</t>
  </si>
  <si>
    <t>Amhara, Soamali, Addis Ababa</t>
  </si>
  <si>
    <t>MOF, MOWSA, RRS</t>
  </si>
  <si>
    <t>Strengthened evidence of the long-term effectiveness of including refugees and host in the urban safety net</t>
  </si>
  <si>
    <t xml:space="preserve">Continuing work done during phase 1, the WB will continue to support M&amp;E and impact evaluation of the Refugee and Host Inclusion through the Safety Net (RHISN) sub-component of the Urban Productive Safety Nets and Jobs Project (UPSNJP), for which PROSPECTS Phase 1 continues to support baseline and short-term endline data collection. Phase 2 will support </t>
  </si>
  <si>
    <t>WB, UNHCR</t>
  </si>
  <si>
    <t>Amhara, Somali, Afar, Gambella, Benishangul-Gumuz</t>
  </si>
  <si>
    <t>Refugees and hosting communities</t>
  </si>
  <si>
    <t>Ministry of Urban and Infrastructure, Ministry of Labor and Skills, RRS</t>
  </si>
  <si>
    <t>3.4b) Number of FDPs andHCs benefiting from Social Protection Schemes</t>
  </si>
  <si>
    <t>Support  to pilot extension of Social Health Protection coverage under CBHI in Addis Ababa</t>
  </si>
  <si>
    <t xml:space="preserve">This activity builds directly on the feasibility study completed under phase 1. Partner with UNHCR/RRS and Addis Ababa Health Bureau to pilot the extension of social health protection coverage to vulnerable urban FDPs and their host communities in Addis Ababa. </t>
  </si>
  <si>
    <t>UNICEF,ILO and UNHCR</t>
  </si>
  <si>
    <t xml:space="preserve">Addis Ababa Health bureau, RRS, EHIA and woreda Heath offices </t>
  </si>
  <si>
    <t xml:space="preserve">National &amp;Addis Ababa Health Bureau, RRS, EHIA and woreda Heath offices </t>
  </si>
  <si>
    <t xml:space="preserve">Vulnerable urban refugees and host communities </t>
  </si>
  <si>
    <t xml:space="preserve">SHP shall extend to refugees and selected vulnerable host communities and support the local integration of refugees into the national system </t>
  </si>
  <si>
    <t xml:space="preserve">Awareness and Mobilization for SHP </t>
  </si>
  <si>
    <t xml:space="preserve">Support ILO constituents to mobilize and raise awareness among workers and employers on the social health protection entitlements and modalities </t>
  </si>
  <si>
    <t>MOLS,CETU and EEF</t>
  </si>
  <si>
    <t>SP</t>
  </si>
  <si>
    <t xml:space="preserve">Strengthen the PSNP, especially component related to social health protection and inclusiveness of non-nationals </t>
  </si>
  <si>
    <t xml:space="preserve">Building on the assessment conducted in phase 1, the ILO will collaborate with relevant partners involved in the support to the PSNP (World Bank, UNICEF) and government actors to reinforce the national policy in terms of both social health protection and inclusiveness of non-nationals. </t>
  </si>
  <si>
    <t>ILO and UNHCR</t>
  </si>
  <si>
    <t xml:space="preserve">JCC, RRS, and NDRMC </t>
  </si>
  <si>
    <t xml:space="preserve">PSNP pilot beneficiaries', Dr. Deep intervention beneficiaries' </t>
  </si>
  <si>
    <t>Support social protection programmes that provide assistance to FDPs and HCs</t>
  </si>
  <si>
    <t>Further extend inclusion of refugees and their host communities in the Government's Urban Productive Safety Nets Program (UPSNJP), including through cash plus programmes. Factoring in fluidity on the ground, potential support to IDP inclusion can also be explored.</t>
  </si>
  <si>
    <t>WB, UNICEF and ILO</t>
  </si>
  <si>
    <t>Addis Ababa, Amhara, Somali, Afar, Gambella, Benishangul-Gumuz</t>
  </si>
  <si>
    <t xml:space="preserve">Refugees and Host communities </t>
  </si>
  <si>
    <t>Strengthen financial inclusion of FDPs to facilitate their access to services</t>
  </si>
  <si>
    <t>Provide technical support of linkage of FDPs and HCs with private banks like cooperative Bank of Oromia to facilitate their access to uncollateralized loans</t>
  </si>
  <si>
    <t>UNICEF and ILO</t>
  </si>
  <si>
    <t>Addis Ababa, Amhara, Somali</t>
  </si>
  <si>
    <t>Public Employment Programme (PEP)</t>
  </si>
  <si>
    <t>PEPs provide employment and income stability to unemployed people and vulnerable workers in situations where market competition alone fails to generate sufficient employment opportunities. The ILO, in consultation with the Ministry of Planning and Development, will convene the relevant line ministries to sensitize and advocate for the increased use of PEPs as a complement to social protection by ensuring the provision of social protection floors that guarantee employment and income security as well as access to essential services. </t>
  </si>
  <si>
    <t>Ministry of Planning and Development</t>
  </si>
  <si>
    <t>Addis Ababa</t>
  </si>
  <si>
    <t>Government agencies</t>
  </si>
  <si>
    <t>3.4c) Number of measures/schmes that extend access to national/local social protection benefits</t>
  </si>
  <si>
    <t>i) Facilitate uncollateralized loans for FDPs and host communities through a partnership with a private bank.                                                        ii) Support Cash plus social protection framework  to be in place for FDPs and HCs by Integrating with education, child protection, health, nutrition, WASH in UPSNP</t>
  </si>
  <si>
    <t xml:space="preserve">UNICEF's Cash Plus intervention aims to improve the well-being of both forcibly displaced persons (FDPs) and host communities (HCs) by linking them with various basic services, including WASH for education, health insurance, hygiene promotion, and youth skill training. As part of this effort, UNICEF is planning a pilot partnership with private banks in Somali and Addis Ababa to facilitate cash-plus non-collateralized loans for FDPs. This partnership is driven by the financial capabilities and expertise of private banks, which could potentially improve the efficiency of distributing loans and implementing intervention programs for both FDPs and host communities. </t>
  </si>
  <si>
    <t xml:space="preserve"> National,Addis Ababa, Amhara &amp; Somali</t>
  </si>
  <si>
    <t>MOF, MOWSA, RRS, BOLSA, BOW, MOH</t>
  </si>
  <si>
    <t>Support Community-Based Health Insurance (CBHI) for FDPs and Host communities in Addis Ababa and Amhara to improve healthcare access</t>
  </si>
  <si>
    <t>- Conduct a joint feasibility study to evaluate options for the inclusion of FDPs into the Community-Based Health Insurance Scheme CBHIS (UNICEF, ILO, UNHCR).
- Extending Community Based Health Insurance (CBHI) for forcibly displaced families and individuals is aimed at addressing the healthcare needs of about 5,000 households (approximately 25,000 individuals) mainly in Addis Ababa and Amhara, by financing their premiums in a pooled fund (if required).
- Develop a referral system for FDPs and HCs to access hospitals and health service care beyond local health centers or health facilities in FDPs camps</t>
  </si>
  <si>
    <t>UNICEF, ILO, UNHCR</t>
  </si>
  <si>
    <t>Addis Ababa, Amhara</t>
  </si>
  <si>
    <t>refugees &amp; Host Communities (5000HHs)</t>
  </si>
  <si>
    <t xml:space="preserve"> MOH, MOWSA, RRS</t>
  </si>
  <si>
    <t>Strengthening social health protection schemes and quality</t>
  </si>
  <si>
    <t xml:space="preserve">PROSPECTS shall conduct organization and technical capacity assessment of key social health protection actors and key stakeholders from ILO traditional and non-traditional partners. The ILO shall organize and conduct capacity building and training of  social health protection actors based on the diagnostic/capacity assessment.  </t>
  </si>
  <si>
    <t>National</t>
  </si>
  <si>
    <t xml:space="preserve">EHIA and scheme owners </t>
  </si>
  <si>
    <t>Support assessment of financial sustainability and recommendations and capacity building thereof to EHIA and the CBHI schemes</t>
  </si>
  <si>
    <t>This activity builds directly from the engagement of the project with EHIA under phase 1 and the official request received from EHIA to receive support on financial sustainability. This will be instrumental in making better recommendations for the inclusion of FDPs and HCs in CBHIs.</t>
  </si>
  <si>
    <t>EHIA</t>
  </si>
  <si>
    <t xml:space="preserve">Capacity Building of Social Health Protection actors </t>
  </si>
  <si>
    <t xml:space="preserve">ILO shall support and build the capacity EHIA and relevant actors in the area of actuarial analysis and provide tools and technics in defining existing and upcoming health protection schemes in line with the global and ILO standards </t>
  </si>
  <si>
    <t xml:space="preserve">EHIA </t>
  </si>
  <si>
    <t>3.4d) Number of countries with social  protection programs that are genderresponsive or lead to transformative 
gender equality results</t>
  </si>
  <si>
    <t>Integrate gender-responsive into social protection system</t>
  </si>
  <si>
    <t>Through provision of technical expertise, UNICEF will ensure that assessments, policy design, programming, budgeting/PFM, and targeting/eligibility criteria of benefciaries across all activities under outcome 3.4 are gender-sensitive and pay special attention to the risks, vulnerabilities, and particular exclusion  factors of adolescent girls and women, women-headed households, and adolescent households.</t>
  </si>
  <si>
    <t>National, Addis Ababa,Amhara and Somali</t>
  </si>
  <si>
    <t>Short-term Outcome 3.5: FDPs and HCs Who Do Not Have Access to the Community-based, Local and/or National-level Social Protection Services Are Provided with Complementary Partner-Delivered Social Protection</t>
  </si>
  <si>
    <t>Pillar 4: CRITICAL INFRASTRUCTURE</t>
  </si>
  <si>
    <t>Mid-term Outcome 4: Improved Services, Facilities and Information Systems Essential to FDPs and HCs</t>
  </si>
  <si>
    <t>Short-term Outcome 4.1: Improved Access to WASH Facilities by FDPs and HCs</t>
  </si>
  <si>
    <t>4.1.1:</t>
  </si>
  <si>
    <t>Support the Afar regional water bureau to improve access to water supply services for Serdo refugee settlement and nearby host communities</t>
  </si>
  <si>
    <t xml:space="preserve">This process will involve conducting engineering feasibility studies, water system designs, drawings, bill of quantities and specifications. This work will be undertaken following successful ground water exploration works and environmental social screening work in the project target areas. Depending on the level of financial investments required, this project will support the Afar water bureaus with the implementation of the water supply systems in the target areas which will include source development, civil works, installation of electromechanical equipment and installation piped water network. The design of this program is therefore aimed at ensuring improved social cohesion in conflict affected areas (FDPs) and communities (HCs) through provision of improved water supply with increased efficiency, affordability and accessibility for equitable service delivery. Employment opportunities targeting the youths will also be created during the project design, implementation and during service delivery upon successful completion of the project. Youths will be employed by the design firms, contractors, water utilities and other construction businesses as a result of this project. This program will inject additional financial resources to the local markets, through engagement of local contractors, purchase of construction materials from the local markets etc which will spur economic development in the area and thus creating more employment/job creation opportunities for the youths. </t>
  </si>
  <si>
    <r>
      <rPr>
        <b/>
        <sz val="10"/>
        <color rgb="FF000000"/>
        <rFont val="Calibri Light"/>
        <family val="2"/>
        <scheme val="major"/>
      </rPr>
      <t xml:space="preserve">Pillar 4: </t>
    </r>
    <r>
      <rPr>
        <sz val="10"/>
        <color rgb="FF000000"/>
        <rFont val="Calibri Light"/>
        <family val="2"/>
        <scheme val="major"/>
      </rPr>
      <t>CRITICAL INFRASTRUCTURE</t>
    </r>
  </si>
  <si>
    <t>Afar</t>
  </si>
  <si>
    <t>Regional Water Bureaus</t>
  </si>
  <si>
    <t>4.1.2</t>
  </si>
  <si>
    <t>Support the ministry of education and regional education bureaus in improving access to water supply and sanitation services in selected learning institutions in Addis Ababa, Afar and Somali</t>
  </si>
  <si>
    <t xml:space="preserve">Support the ministry of education and regional education bureaus in improving access to water supply and sanitation services in selected learning institutions in Addis Ababa, Afar and Somali. This project will support the education bureaus with the implementation of the water supply systems and sanitation facilities in the target areas which will include installation of water storage reservoirs, water points, pipeline, handwashing facilities, construction/rehabilitation of sanitation facilities. Other programs like school-feeding programs will benefit from the improved access to WASH services in the selected schools. Therefore, by improving the access to WASH services in the selected schools, it is expected to lead to a drop-down trickle in effect like improved the school attendance/enrolment, improved school performance etc. </t>
  </si>
  <si>
    <t>Ministry of Education and Education Water Bureaus</t>
  </si>
  <si>
    <t>4.1.3</t>
  </si>
  <si>
    <t>Improving water supply system and sustainability</t>
  </si>
  <si>
    <t xml:space="preserve">Proposed activities include feasibility studies to the existing water system, upgrading/rehabilitation of existing water systems for Dabat town in Amhara region and in host communities in Bohk and Hegalle Woredas in Somali  region in line with integration and inclusive service delivery, pipeline networks, redevelopment of borehole sources, replacing the existing old generators and pumps, upgrading the water storage tanks, advance solarization to enhance the delivery of drinking water for more than 300,000 direct beneficiaries including refugees and host communities. Amidst continued soaring price of diesel and unavailability of fuel at local markets, it has become imperative to shifting the sources of energy to solar power which will contribute in reducing operational costs and minimize carbon footprint. Indicative costing is found under the first pillar above. Working closely with the Somali Regional Water Bureau, Amhara Regional Water Bureau and respective woreda administrators. Support will be made available in setting up a community owned local utility system where resources would be ploughed back to finance operational and maintenance costs needed to run the water supply system thereby ensuring local ownership and government leadership and creating employment for those who will be employed to provide operation and maintenance support. </t>
  </si>
  <si>
    <t>Somali and Amhara region</t>
  </si>
  <si>
    <t>Somali refugees in Bohk, Eritrean refugees in Amhara in Dabat (Alemwach), Hegalle Woredas and host communities</t>
  </si>
  <si>
    <t>RRS, Somali Regional Water Bureau of water, Amhara Regional Water Bureau, Woreda adminsitration</t>
  </si>
  <si>
    <t>4.1.4</t>
  </si>
  <si>
    <t>FDPs/HC members are reached with at least basic water that
is safe and available when needed</t>
  </si>
  <si>
    <t>FDPs/HC members are reached with at least basic water that is safe and available through the establishment of functional water systems, which are climate resilient.</t>
  </si>
  <si>
    <t>Regional Water Bureau</t>
  </si>
  <si>
    <t>IMC</t>
  </si>
  <si>
    <t>4.1.5</t>
  </si>
  <si>
    <t>FDPs and HCs have improved access to  sanitation facilities and Hygiene services</t>
  </si>
  <si>
    <t xml:space="preserve">FDPs/HC members reached with  sanitation and hygiene services through the establishment of functional sanitation and sewerage (faecal sludge) management system. Feasibility assssments will be done. Future sanitation investment plans/strategies will be done and shared with local authorities.   </t>
  </si>
  <si>
    <t>Amhara</t>
  </si>
  <si>
    <t>Dabat Water and Sewerage Service Office and Refugees and Returnees Service (RRS)</t>
  </si>
  <si>
    <t xml:space="preserve">Innovative Humanitarian Solutions (IHS) and Practica </t>
  </si>
  <si>
    <t>4.1.6</t>
  </si>
  <si>
    <t>Provision of water and sanitation facilities</t>
  </si>
  <si>
    <t>The EIIP can contribute to building basic infrastructure to improve water service provision and primary health care in communities. Employment opportunities are frequently lacking in these areas, and employment-intensive investment strategies that promote the engagement of local labour in building and improving infrastructure in support of WASH, health, and waste management contribute to both improved living and health conditions and income-earning opportunities. Aiming at job creation while improving basic social services, the ILO will construct 100 HH VIP latrines in the Alemwach settlement. </t>
  </si>
  <si>
    <t>ILO,UNHCR</t>
  </si>
  <si>
    <t>Host and refugee communities</t>
  </si>
  <si>
    <t>Dabat town Administration, RRS, UNHCR</t>
  </si>
  <si>
    <t>4.1.7</t>
  </si>
  <si>
    <t>Provision of health facility</t>
  </si>
  <si>
    <t>Dabat Health Centre, run by the local government, is the only health facility in the area for both refugees and host communities. Its provision of services has been stretched beyond capacity by the continued arrival of refugees. The capacity of the health centre will be increased by the provision of additional priority spaces, such as a laboratory block, through joint ILO and UNHCR interventions. </t>
  </si>
  <si>
    <t>ILO, UNHCR, UNICEF</t>
  </si>
  <si>
    <t>Dabat town administration, UNICEF</t>
  </si>
  <si>
    <t>Short-term Outcome 4.2: Enhanced Management, Capacity, and Sustainability for Critical Infrastructure</t>
  </si>
  <si>
    <t>4.2.1</t>
  </si>
  <si>
    <t>Support the Afar regional water bureau in the development of regulatory framework and integrating the management of water services for refugees and nearby host community towns/villages into the national systems</t>
  </si>
  <si>
    <t xml:space="preserve">This will involve establishment of proffessional water utilities through the development of regulatory framework, development of business plans, development of policies and operation manuals and capacity development program. Pro-poor policies including water tariff will be implemented to cater for the interests of vulnerable poor populations. This program will support in establishing professional water management utilities and management boards for oversight as provided for in the regulation framework. The water utilities and management boards will be responsible for providing integrated water services to the target population which will include forcefully displaced populations (FDPs) and host communities. The water tariff will be established following a consultative business plan development process while considering the cost recovery and sustainability aspects. The project design for this program in the target areas will ensure a sustainable, climate resilient, conflict sensitive, integrated water services supply model operated by an effective and efficient utility, in accordance with government standards and norms. This will not only lead to improved living condition for the people residing in the targeted project areas however, youths will also be engaged in other meaningful opportunities not only in water service provision but also in other activities like businesses, ICTs etc. </t>
  </si>
  <si>
    <t>4.2.2</t>
  </si>
  <si>
    <t>Support the Afar regional water bureau in facilitating transferrable, entrepreneurial and vocational youth life skills trainings in selected areas (O&amp;M, solar, water franchise, water smart ATMs, spare parts business etc)</t>
  </si>
  <si>
    <t xml:space="preserve">This program will also support the Afar regional water bureau in facilitating transferrable, entrepreneurial and vocational youth life skills training in selected areas (O&amp;M, solar, water franchise, water smart ATMs, spare parts business etc). The objective of this intervention is to equip the youths with the necessary life survival skills which will empower them. The youths will be equipped with basic training in operation and maintenance of solar systems, supply chain for spare parts, water franchise and water smart ATMs. It is expected that, upon completion of the training, the youth will start earning a living from these ventures through self-employment. </t>
  </si>
  <si>
    <t>4.2.3</t>
  </si>
  <si>
    <t>Support the ministry of health and regional health bureaus in implementing sanitation marketing/city wide inclusive sanitation (CWIS) approaches in targeted areas in Addis Ababa, Afar and Somali</t>
  </si>
  <si>
    <t>This program will be implemented under the WASH program in partnership with the social protection. Given the limited fiscal space available across all sectors, there is a need to look at alternative financing options for improved sanitation within poor and vulnerable households. The social protection programme has initiated discussions with private banks and with like-minded civil society partners to promote low-cost and uncollateralized micro-lending for sato pan installations at household level. The existing evidence of poor households willing to self-finance sato pan installation (and even hand-washing facilities) if the appropriate financial product is accessible, has led to discussion with some banks to adjust or create from existing savings and loans products to serve the poor more effectively. To this end, to facilitate this self-financing, three top-ln activities are being proposed: 1). Provide a loanable fund (revolving fund) earmarked for poor households who receive sato pans; 2. Support young people to acquire Masonry skills and be able to support households in return for cash (CfW); and 3. Advocacy with Ministry of Finance and stakeholders to require banks to have at least 5% of their loan portfolio in household sanitation loans.</t>
  </si>
  <si>
    <t>Ministry of Health and Regional Health Bureaus</t>
  </si>
  <si>
    <t>4.2.4</t>
  </si>
  <si>
    <t>Support the ministry of education and health and regional education and health bureaus in rolling out market-based MHM activities in selected schools in Addis Ababa, Afar and Somali</t>
  </si>
  <si>
    <t xml:space="preserve">This is a joint program implemented by WASH in collaboration with education and social protection. Menstrual hygiene management (MHM) programs will be implemented in selected schools in target areas. The program design will involve identification of manufacturers for MHM kits in the country, linking the schools to the MHM suppliers/manufacturers, creating the demand for the MHM kits and setting up a revolving fund to finance MHM activities. Discussions will be conducted with private banks and with like-minded civil society partners to promote affordable sanitary pads and uncollateralized micro-lending for needy poor households. The ministry of education and education bureaus in the target areas will be supported in establishing MHM corners in selected schools. Youths and women will form the core component of the supply chain in the MHM activities through meaningful employment among other benefits. Through the school health/WASH clubs, school going children will be equipped with life-skills on MHM and general reproductive health including the business case. </t>
  </si>
  <si>
    <t>Ministry of Education, Ministry of Health, Regional Education Bureaus and Regional Health Bureaus</t>
  </si>
  <si>
    <t>4.2.5</t>
  </si>
  <si>
    <t>Legislative and policy frameworks related to critical infrastructure (WASH, housing, digital connectivity) include FDPs</t>
  </si>
  <si>
    <t>Data on policies and legal frameworks is collected and analyzed for dissemination to partners. This will also include exploratory meetings with regional governments to discuss refugee inclusion in national systems, particularly on water supply.</t>
  </si>
  <si>
    <t>Afar, Amhara, Somali</t>
  </si>
  <si>
    <t>Ministry of Water and Energy (MOWE), RRS</t>
  </si>
  <si>
    <t>4.2.6</t>
  </si>
  <si>
    <t>Enhanced Management, Capacity, And Sustainability for Critical Infrastructure</t>
  </si>
  <si>
    <t xml:space="preserve">Stakeholders capacity to engage on critical infrastructure improvement is enhanced through Capacity building of UNHCR, Government counterpart, implementation and operational partners and government agencies and building capacity of local authorities and cooridnate with sister agencieis in supporting the implemention of the Kebribeyha  inclusion road map, Mirqaan Settlement in Somali Region and Kumer, Alemwach settlement in Amhara region; Serdo Settlement/site in Afar region. </t>
  </si>
  <si>
    <t>Somali, Amhara,  Amhara, Afar, Addis Ababa</t>
  </si>
  <si>
    <t>Ministry of Urban and Infrastructure Development, the Regional Urban and Infrastructure Development Bureaus and RR</t>
  </si>
  <si>
    <t>UNHABITAT, ANE, SEE, AHA, NRC</t>
  </si>
  <si>
    <t>4.2.7</t>
  </si>
  <si>
    <t>Coordination and collaboration of key stakeholders in housing sector improved</t>
  </si>
  <si>
    <t>Collaboration on Sustainable housing is enhanced through joint workshops  and housing prototype piloting  with Ministry of Urban and Infrastructure Development, the Regional Urban and Infrastructure Development Bureaus and RRS</t>
  </si>
  <si>
    <t>Somali,  Afar, Amhara, Addis Ababa</t>
  </si>
  <si>
    <t xml:space="preserve">National and Regional Government Authorities, Refugees, Hosting communities and IDPS </t>
  </si>
  <si>
    <t>Ministry of Urban and Infrastructure Development, the Regional Urban and Infrastructure Development Bureaus and RRS</t>
  </si>
  <si>
    <t>ANE, SEE, AHA, NRC</t>
  </si>
  <si>
    <t>Short-term Outcome 4.3: Improved Access to Quality and Affordable Housing by FDPs and HCs</t>
  </si>
  <si>
    <t>4.3.1</t>
  </si>
  <si>
    <t>Provision of dignified house</t>
  </si>
  <si>
    <t>Among the interventions identified through a scoping mission in February 2023 is to include the provision of affordable housing at Alemwach settlement. With the progress made so far with UNHCR in provision of affordable housing to the affected vulnerable families with only 4% of the households living in adeguate dwellings, UNHCR is targeting for the provision of 100 affordable housing. Therefore, the ILO will complement the work of UNHCR through the provision of additional 80 affordable houses using labour-based technology. </t>
  </si>
  <si>
    <t>ANE</t>
  </si>
  <si>
    <t>EEIP</t>
  </si>
  <si>
    <t>Short-term Outcome 4.4: Improved Inclusive Access to Digital Connectivity and Internet for FDPs and HCs</t>
  </si>
  <si>
    <t xml:space="preserve">FDPs/HCs have
improved access to digital connectivity
services </t>
  </si>
  <si>
    <t>The connectivity penetration in refugee hosting areas are monitored and documented to measure  uptake of services for education, livelihoods, financial inclusion and Protection</t>
  </si>
  <si>
    <t>All refugee hosting areas</t>
  </si>
  <si>
    <t>Ministry of Information and Technology</t>
  </si>
  <si>
    <t>ITU</t>
  </si>
  <si>
    <t xml:space="preserve">Digital Innovation Hub </t>
  </si>
  <si>
    <t>In order to promote decent employment opportunities, ILO will establish ILO Digital Innovation Hub that provides infrastructure and connectivity, access to computer and laptops, and digital skill training. The connectivity and infrastructure will address the connectivity challenges and will facilitate the digital skill training. The facility will be linked with the other project pillars and outputs STO 1.2, 2.1 and 2.4 to facilitate digital skill training and create decent employment opportunities.</t>
  </si>
  <si>
    <t>TVT, Youth Centers, one stop center and other facilities</t>
  </si>
  <si>
    <t>Ministry of Innovation and Technology, Regional Bureaus of Innovation and Technology, government institutions and Telcommunication companies</t>
  </si>
  <si>
    <t xml:space="preserve">Digital Innovation Hubs to improve access and connectivity for digital skill and livelihood </t>
  </si>
  <si>
    <t xml:space="preserve">6. CROSS-CUTTING Cross-cutting themes on youth, gender equality and people with disabilities  </t>
  </si>
  <si>
    <t>Short-term Outcome 6a) Extent to which PROSPECTS interventions contribute to transformative approaches and solutions for gender equality and people with disabilities</t>
  </si>
  <si>
    <t>6a) 1</t>
  </si>
  <si>
    <t>The capacities of Refugee led organizations is enhanced to ensure that they can provide improved Protection Services</t>
  </si>
  <si>
    <t>Provide technical and financial support to refugee led organization to advocate for exanded access to asylum and improved protection services</t>
  </si>
  <si>
    <t>Addis Ababa, Somali (Melkadida), Gambella regions</t>
  </si>
  <si>
    <t>RLO's</t>
  </si>
  <si>
    <t>6a) 2</t>
  </si>
  <si>
    <t>Accountability to Affected Population (AAP)</t>
  </si>
  <si>
    <t xml:space="preserve">UNHCR will put in place a harmonized and digitalized system that will ensure effective feedback and response mechanisms between displaced populations on interventions accross pillars. </t>
  </si>
  <si>
    <t>Refugees and IDPs</t>
  </si>
  <si>
    <t>TBC</t>
  </si>
  <si>
    <t>6a) 3</t>
  </si>
  <si>
    <t>Disability Inclusion</t>
  </si>
  <si>
    <t xml:space="preserve">Strengthen community-based interventions targeting people with disabilities by (i) improving data collection and analysis (ii) providing technical and financial support to refugee led organization to advocate for exanded access to asylum and improved protection services (iii) strengthen the  regional Bureaus of Women and Social Affairs for the direct provision of services to people with disability, and integration of other thematic areas to strengthen the system (iv) enhance capacity of PROSPECTS Partners to mainstream disability inclusion  </t>
  </si>
  <si>
    <t>Refugees and IDPs
Community led organisations
Mental health and psychosocial technical working groups.</t>
  </si>
  <si>
    <t>RRS
Bureau of Women and Social Affairs
Regional Health Bureaus</t>
  </si>
  <si>
    <t>RaDO
IHS</t>
  </si>
  <si>
    <t>6a) 4</t>
  </si>
  <si>
    <t>Gender equality and women empowerment</t>
  </si>
  <si>
    <t>UNHCR aims to work on gender mainstreaming accross the pillars. PROSPECTS II Partners will focus on addressing gender equality and women empowerment in the Somali, Amhara and Afar regions. Capacity building on gender mainstreaming will be conducted for PROSPECTS Partners, relevant governmental and non-governmental organizations in focibly displaced hosting regions</t>
  </si>
  <si>
    <t xml:space="preserve">UNHCR and partners Gender focal points and sector leads 
Refugees and IDPs </t>
  </si>
  <si>
    <t xml:space="preserve">RRS
Bureau of Women and Social Affairs </t>
  </si>
  <si>
    <t xml:space="preserve">6b) Number and % of young people involved in providing inputs to agency specific or joint PROSPECTS programming decisions																													
</t>
  </si>
  <si>
    <t>6b)</t>
  </si>
  <si>
    <t>Enhancing meaningful participation of forcibly displaced young people</t>
  </si>
  <si>
    <t>This activity will be a follow on to the Youth Opportunity fund ativities that were initiated in Phase one. It will focus on enhancing meaningful engagement of adolescents and youth throughout programming cycles to inform implementation, monitoring and reporting through consultations and participatory assessments. The proposed intervention also aims to bring together youth representatives from across refugee-hosting areas in Ethiopia through a national youth network conference and by which they can have a platform to share experiences. By being empowered the youth leaders can have meaningful engagement and participation within their communities. The intervention will also allow for an evaluation of the implementation of the UNHCR National Youth Strategy.</t>
  </si>
  <si>
    <t>Jijiga (Somali region)</t>
  </si>
  <si>
    <t xml:space="preserve">Youth from refugee, IDP and host community </t>
  </si>
  <si>
    <t>RRS, Minsitry of Women and  Social Affairs, BoLSA</t>
  </si>
  <si>
    <t>IRC, OWS, DICAC</t>
  </si>
  <si>
    <t>Cross Sectroal Cost</t>
  </si>
  <si>
    <r>
      <t>definition of cross sectoral costs</t>
    </r>
    <r>
      <rPr>
        <sz val="9"/>
        <color rgb="FF000000"/>
        <rFont val="Calibri"/>
        <family val="2"/>
        <charset val="1"/>
      </rPr>
      <t xml:space="preserve">: “Support costs”, also known within UNICEF as “General Operating and Other Direct Costs” , or </t>
    </r>
    <r>
      <rPr>
        <b/>
        <sz val="9"/>
        <color rgb="FF000000"/>
        <rFont val="Calibri"/>
        <family val="2"/>
        <charset val="1"/>
      </rPr>
      <t>Cross-Sectoral Costs</t>
    </r>
    <r>
      <rPr>
        <sz val="9"/>
        <color rgb="FF000000"/>
        <rFont val="Calibri"/>
        <family val="2"/>
        <charset val="1"/>
      </rPr>
      <t>, are still considered “Direct costs”. Support costs are directly related to programme/projects including personnel such as admin and finance, supply/logistics staff, office equipment, furniture, rental of premises, etc. that can be associated with the staff supporting the implementation of the projects. They include costs still associated with the direct delivery, e.g. programme staff entitlements/benefits, costs associated to these staff related to office equipment, premises, security, etc…). They also include costs  of centrally managed services benefitting all staff and programs but managed centrally (e.g., ICT services/software licenses and UN field security).  They are linked to the staff and the result(s) they support, and are funded from the same funding source as the staff salary through cost attribution, using payroll as the mechanism. These costs vary from country to country, e.g. due to costs related to security which obviously vary by context.</t>
    </r>
  </si>
  <si>
    <t xml:space="preserve">National </t>
  </si>
  <si>
    <t xml:space="preserve">NA </t>
  </si>
  <si>
    <t>NA</t>
  </si>
  <si>
    <t>Total MACP activity costs USD</t>
  </si>
  <si>
    <t>Total OF activity costs USD</t>
  </si>
  <si>
    <r>
      <t>Organization</t>
    </r>
    <r>
      <rPr>
        <sz val="10"/>
        <rFont val="Calibri Light"/>
        <family val="2"/>
        <scheme val="major"/>
      </rPr>
      <t> </t>
    </r>
  </si>
  <si>
    <r>
      <t>Total </t>
    </r>
    <r>
      <rPr>
        <sz val="10"/>
        <rFont val="Calibri Light"/>
        <family val="2"/>
        <scheme val="major"/>
      </rPr>
      <t> </t>
    </r>
    <r>
      <rPr>
        <b/>
        <sz val="10"/>
        <rFont val="Calibri Light"/>
        <family val="2"/>
        <scheme val="major"/>
      </rPr>
      <t>(2024-2027)</t>
    </r>
  </si>
  <si>
    <t>ACTIVITY COST</t>
  </si>
  <si>
    <t>UNHCR (6.5%)</t>
  </si>
  <si>
    <t>Policy Priorities</t>
  </si>
  <si>
    <t>Key challenges</t>
  </si>
  <si>
    <t>Key milestones</t>
  </si>
  <si>
    <t>Key stakeholders</t>
  </si>
  <si>
    <t>Support through programming</t>
  </si>
  <si>
    <t>1.</t>
  </si>
  <si>
    <t xml:space="preserve">Forcibly displaced populations obtain a legal identity through access to national identity documentation including digital IDs, civil registration including birth registration services, to facilitate their protection and the learning to earning pathway. </t>
  </si>
  <si>
    <t>Legislative obstacles, risk of refoulment due to lack of valid IDs, mandatory presence of both parents for birth registration, requirements for birth registration at the place of habitual residence and renewed keble ID, mandatory notification paper for registration of regugee children; restriction on moving the civil register books from the civil register offices, fees for birth certificates (for non refugees), limited demand for civil registration/Birth registration services; limited digitization and interoperability of existing digital systems; limited coordination between civil registration, and other services such as social services, health and education</t>
  </si>
  <si>
    <t>1. Advocacy for removal of legal and procedural barriers for civil registration of FDP;  2. Revision of laws and policies;                                                                                                                                         3. Development of guidelines and standard operating procedures to ensure continuous registration of vital events in humanitarian contexts</t>
  </si>
  <si>
    <t>Immigration and Citizenship Service, Refugees and Returnees Service, National ID Program</t>
  </si>
  <si>
    <t>Support, review and revision of existing legal and policy framework, consultative process and advocacy for endorsement</t>
  </si>
  <si>
    <t>2.</t>
  </si>
  <si>
    <r>
      <rPr>
        <b/>
        <sz val="11"/>
        <color rgb="FF525252"/>
        <rFont val="Calibri"/>
        <family val="2"/>
        <scheme val="minor"/>
      </rPr>
      <t>Transformation of refugee camps into sustainable (urban) settlements. (2016 pledge), which will provide a pathway into inclusive national protection, educational, and employment support services. (Netherlands part of the mega pledge on economic inclusions and social protection)</t>
    </r>
    <r>
      <rPr>
        <sz val="11"/>
        <color rgb="FF000000"/>
        <rFont val="Calibri"/>
        <family val="2"/>
      </rPr>
      <t> </t>
    </r>
  </si>
  <si>
    <t>- Political instability and lack of political will                                                                                                         -Bureaucratic hurdles                                                                                                      -Limited access to resources which if inadequately allocated, can exacerbate prejudice and discrimination                                                                                         -Cultural differences especially in places like Alemwach where the refugee population, mostly Eritrean, does not share the same language or cultural, economic and livelihood practices and characteristics as the hosts                       -Limited job opportunities,lack of skills, and competition for employment.</t>
  </si>
  <si>
    <t>Guided by the Rural development strategy:                                                                                                                                                               -Guidelines and regulations that encourage the development of sustainable infrastructure, energy-efficient buildings, and environmentally friendly practices.                                                                                                                                                              -Adequate financing resources in the forms of grants, subsidies and low-interest loans to developers and individuals involved in sustainable settlement projects.                                                                                                                                                               -Government investment in infrastructure systems such as roads, water supply systems and waste management facilities in the settlements.                                                                                                                                                       -Government investment in training and capacity-building programmes for individuals involved in sustainable settlement projects, including technical training on sustainable construction practices, renewable energy systems, and waste management techniques.                                                                                                                                                         -Collaboration with international organisations, non-governmental organisations (NGOs), and other stakeholders would leverage their expertise and resources in supporting sustainable settlement projects</t>
  </si>
  <si>
    <t>Ministry of Urban Development and Infrastructure, Refugees and Returnees Agency (RRS)</t>
  </si>
  <si>
    <t>Implementation of the Sustainable Settlement and Shelter Refugee Response Roadmap                                   - Developing resources for regional bureaus providing critical services to refugees.                                                     - Revisiting the directives on freedom of movement, access to justice, and right to work in light of MoU on Kebrebeyah, Alemwach, Bokh.               -critical infrastructure improvements to support transition of services in WASH, housing, and digital connectivity.           -Inclusion in social protection systems and facilitating linkages/evidence on operationalizing right to work</t>
  </si>
  <si>
    <t>3.</t>
  </si>
  <si>
    <t xml:space="preserve">Strengthening inclusive child protection systems at all levels that cater to the needs of all children in Ethioipia inclduing refugee, asylum seekers and stateless children and host community children  Implementation of inclusive national child protection, GBV and justice systems
</t>
  </si>
  <si>
    <t xml:space="preserve">1. Reluctance to provide case management services to the refugees, aylum seekers and stateless children through national case management system </t>
  </si>
  <si>
    <t xml:space="preserve">1. Review and revision of the National Child Protection Case Management Framework to identify and address gaps through the case management technical working group                           </t>
  </si>
  <si>
    <t>Ministry of Women and Social Affairs, Refugee and Returnee Service</t>
  </si>
  <si>
    <t xml:space="preserve">1. Suport review and revision of the of the Case Managment Framework through the National Case Management Techncial Working Group and revision of the case managemnet training package and providing training for the workforce                                                                                              </t>
  </si>
  <si>
    <t xml:space="preserve">2. Lack of adeqaute skilled workforce for child protection and GBV, amongst other, for very low budget allocation for GBV and child protection in the federal and regional budgets  </t>
  </si>
  <si>
    <t xml:space="preserve">2. Advocacy for strengthening social service workforce based on the findings of the recently concluded social service workforce mapping and assessment conducted by the Ministry of Women and Social Affairs and supported by UNICEF including advocay for pubkic finance for child protection </t>
  </si>
  <si>
    <t>Ministry of Women and Social Affairs</t>
  </si>
  <si>
    <t xml:space="preserve">2. Support advocacy strengthening social service workforce, including their capacity building throiugh institutionalized training </t>
  </si>
  <si>
    <t xml:space="preserve">3. </t>
  </si>
  <si>
    <t xml:space="preserve">3. Revision Alternative Childcare Directive to include refugee, asylum seekers and stateless children  </t>
  </si>
  <si>
    <t xml:space="preserve">3. Support consultatuve process and advocacy for endorsement and roll out of the Alternative Childcare Directives </t>
  </si>
  <si>
    <t>Revision of National Social Protection Policy to improve inclusion of FDPs and Host communities</t>
  </si>
  <si>
    <t xml:space="preserve"> 1) Resistance from existing stakeholders or reluctance to adapt to the inclusion of FDPs and HCs.                                                                                                                                                  </t>
  </si>
  <si>
    <t xml:space="preserve">1)      Gain approval for the revised policy framework; </t>
  </si>
  <si>
    <t>Ministry of Women and Social Affairs, Refugee and Returnee Service, Minstry of Finance</t>
  </si>
  <si>
    <t xml:space="preserve">1)	Conduct policy advocacy workshops and consultations.
</t>
  </si>
  <si>
    <t xml:space="preserve">2) Legal and regulatory obstacles to amend the existing policy framework.     </t>
  </si>
  <si>
    <t xml:space="preserve">2)Develop clear guidline for the inclusion of FDPs and HCs; </t>
  </si>
  <si>
    <t>2) Provide technical expertise in policy drafting.</t>
  </si>
  <si>
    <t>3) Challenges gathering accurate data and analysis on FDPs and HCs to inform policy revisions.</t>
  </si>
  <si>
    <t>3)Secure allocation of a buget for revised policy implementation</t>
  </si>
  <si>
    <t>3) Advocate for policy revison through awareness campaigns.</t>
  </si>
  <si>
    <t xml:space="preserve">Transformation of refugee camps into sustainable (urban) settlements (2016 pledge), which will provide a pathway into inclusive national protection, educational and employment support services. (Netherlands part of the mega pledge on economic inclusions and social protection.) </t>
  </si>
  <si>
    <t xml:space="preserve">Transforming refugee camps into sustainable settlements is a complex process that requires government and other stakeholder support. Political instability, lack of political will, and bureaucratic hurdles can hinder implementation. The process requires planning and coordination, especially in relation to infrastructure development such as housing, schools, healthcare facilities and transport systems. In a context where access to resources is limited and if inadequately allocated, can exacerbate prejudice and discrimination.
Transforming camps into urban settlements requires addressing cultural differences and promoting social integration. The case of Alemwach merits attention, as the refugee population, mostly Eritrean, does not share the same language or cultural, economic and livelihood practices and characteristics as the hosts which serve as barriers to promoting inclusion. Furthermore, limited job opportunities, lack of skills, and competition for employment can hinder the successful transformation of camps into urban settlements. </t>
  </si>
  <si>
    <t xml:space="preserve">The policy should define its financing sources in the forms of grants, subsidies and low-interest loans to developers and individuals involved in sustainable settlement projects. It is paramount for the government to invest in infrastructure systems such as roads, water supply systems and waste management facilities in the settlements to create a conducive environment for sustainable living. 
The government should provide training and capacity-building programmes for individuals involved in sustainable settlement projects, including technical training on sustainable construction practices, renewable energy systems, and waste management techniques. Collaboration with international organisations, non-governmental organisations (NGOs), and other stakeholders would leverage their expertise and resources in supporting sustainable settlement projects. </t>
  </si>
  <si>
    <t xml:space="preserve">Develop resources for regional bureaus providing critical services to refugees. 
Improve critical infrastructure improve services in WASH, housing, and digital connectivity. 
Implement the Sustainable Settlement and Shelter Refugee Response Roadmap 2022–2027. 
Revisit the directives on freedom of movement, access to justice, and right to work considering the MoU on Kebrebeyah Alemwach, Bokh, etc. </t>
  </si>
  <si>
    <t>1. Contextual Risks</t>
  </si>
  <si>
    <t>Risks</t>
  </si>
  <si>
    <t>Impact on results</t>
  </si>
  <si>
    <t>Likelihood</t>
  </si>
  <si>
    <t>Mitigation measures</t>
  </si>
  <si>
    <t>Responsible partner to monitor and update risk assessment</t>
  </si>
  <si>
    <t>Political</t>
  </si>
  <si>
    <t>Political instability and conflict could undermine the efforts to promote inclusion and equity in the social protection policy and strategy framework</t>
  </si>
  <si>
    <t>High</t>
  </si>
  <si>
    <t>Average</t>
  </si>
  <si>
    <t>Organize inclusive dialogue can lead to a shared understanding of policy objectives, thereby reducing the problems caused by political instability.</t>
  </si>
  <si>
    <t>UNICEF, UNHCR,, ILO</t>
  </si>
  <si>
    <t>Policy Review risks: Resistance from stakeholders in government (RRS, MOWSA, Cabinet) or other relevant groups to the integration of refugees and returns into policy may delay and resist policy revision if have been proposed</t>
  </si>
  <si>
    <t>Likely</t>
  </si>
  <si>
    <t>•	Engage in discussions with pertinent government ministries, departments, agencies, and other stakeholders to coordinate UNICEF, UNHCR program activities. This involves active collaboration with government entities such as Refugee and Returnee Services, MOWSA, NGOs, private sector actors, and UN agencies.
•	Conduct capacity-building initiatives for government officials and service providers to strengthen their understanding of the specific needs and rights of refugees and returnees. 
•	Focus on evidence-based advocacy and data-driven approaches.</t>
  </si>
  <si>
    <t>UNICEF, UNHCR, World Bank, ILO</t>
  </si>
  <si>
    <t>Economic</t>
  </si>
  <si>
    <t>Inadequate funding due to limited fiscal space/capacity and funding from development partners, hindering the government's ability to support social protection programs for FDPS and host communities.</t>
  </si>
  <si>
    <t xml:space="preserve">Average </t>
  </si>
  <si>
    <t>Advocate for More Funding: Engage in advocacy to pursude the the government to allocate a larger budget for social protection, emphasizing its long-term stability and economic benefits.
Diversify Funding: Secure funds from diverse sources, including international donors, partners, and private sector collaborations.</t>
  </si>
  <si>
    <t>Inadequate funding to support the government with comprehensive infrastructural improvement in the targeted areas due to high costs involved when establishing critical infrastructures like water supply systems amid low funding from development partners and government, hindering the government's ability to support the all the critical infrastructure programs for FDPS and host communities.</t>
  </si>
  <si>
    <t xml:space="preserve"> Advocate for More Funding: Engage in advocacy to persuade the the government and other development donors to allocate more funding towards sustainable infrastructure improvement in the targeted regions</t>
  </si>
  <si>
    <t>UNICEF, UNHCR, IFC, World Bank, ILO</t>
  </si>
  <si>
    <t>Social</t>
  </si>
  <si>
    <t xml:space="preserve">Delayed resumption of registration and documentation activities due to lack of (qualified) human resources which impacts access to asylum. </t>
  </si>
  <si>
    <t>Continued advocacy with RRS on resumption of registration and documentation activities.
Capacity strengthening to RRS through on-job in person tranings and refresher sessions.</t>
  </si>
  <si>
    <t>UNHCR, RRS</t>
  </si>
  <si>
    <t>Delayed inclusion of refugees and asylum-seekers in the national digital identity system due to the lack of dedicated human resources within UNHCR and RRS hindering efficient &amp; timely achievement of inclusion objectives.</t>
  </si>
  <si>
    <t>Assigning available UNHCR and RRS staff and resources as needed for the required functions.</t>
  </si>
  <si>
    <t xml:space="preserve">Data Protection (data quality and accuracy, confidentiality, data security, data subjects rights) for registration and documentation activities as well as the NIDP project. </t>
  </si>
  <si>
    <t>Unlikely</t>
  </si>
  <si>
    <t>Periodic review or assessment of compliance with the Data Protection Policy.
Developing procedures to ensure that data is accurate and up-to-date.
Technical assistance on data security to RRS and NIDP.
Informing PoCs about their rights to information about their data.</t>
  </si>
  <si>
    <t>UNHCR, RRS, NIDP</t>
  </si>
  <si>
    <t>2. Programmatic Risks</t>
  </si>
  <si>
    <t>Lack of institutional clarity and coordination between agencies and govt sectors to implement the program</t>
  </si>
  <si>
    <t xml:space="preserve">Define Roles and Responsibilities: Clearly outline the roles of agencies, government sectors, donors, and partners to avoid duplication of efforts and overlaps. For this, develop agreements specifying responsibilities, timelines, and expectations.
Assign a Coordinator or designated person to oversee implementation and coordination.
</t>
  </si>
  <si>
    <t>UNICEF, World Bank, ILO, UNHCR</t>
  </si>
  <si>
    <t>Challenges in implementation arise due to capacity limitations. Government implementers lack the necessary resources and skills to effectively carry out and expand the program.</t>
  </si>
  <si>
    <t xml:space="preserve">Strengthen Skills and capacity: Train government staff for better program implementation.
Seek external technical assistance and expertise through partnerships.
Establish a coordinating entity, (task force, steering committees, etc.)
</t>
  </si>
  <si>
    <t>UNICEF, World Bank, UNHCR</t>
  </si>
  <si>
    <t>Challenges in operationalizing federal-level case management commitments at the regional level (limited capacities; high rotation of government staff) which can undermine  sustainability of investment and long term local capacities</t>
  </si>
  <si>
    <t>Adapt/reinforce capacity building to the context
Engagement with the Government counterpart in retention of trained social workforce</t>
  </si>
  <si>
    <t>Challenge on the inclusion of refugee children in the CPIMS+ National system under the lead of the Ministry of Women and Social Affairs (MOWSA)</t>
  </si>
  <si>
    <t xml:space="preserve">Advocacy and coordination with MOWSA and RRS </t>
  </si>
  <si>
    <t>UNICEF, UNHCR, ILO</t>
  </si>
  <si>
    <t xml:space="preserve">External circumstances drive greater refugee inflows </t>
  </si>
  <si>
    <t>Monitoring of potential events that may impact the implementation of the project</t>
  </si>
  <si>
    <t>All</t>
  </si>
  <si>
    <t xml:space="preserve">Children and adolescents interacting with the programme exposed to protection risks  </t>
  </si>
  <si>
    <t xml:space="preserve">Set up and ensure compliance to Child safeguarding   
UNICEF to share CSG Guidance and measures integrated into programmatic interventions </t>
  </si>
  <si>
    <t>All; with UNICEF as lead to ensure safeguarding throughout the pillars</t>
  </si>
  <si>
    <t>Strengthen Skills and capacity: Train government staff for better program implementation.
Seek external technical assistance and expertise through partnerships.
Establish a coordinating entity, (task force, steering committees, etc)</t>
  </si>
  <si>
    <t>Mixed approaches used in implementation of the program by differect stakeholders sometimes contradicting the theme of the program and which further cause confusion to the government partners and counterparts</t>
  </si>
  <si>
    <t>Conduct joint project planning, joint project monitoring and review meetings to share knowledge and experiences with stakeholders involved in the project.
Establish a coordinating entity, (task force, steering committees, etc)</t>
  </si>
  <si>
    <t>UNICEF, IFC, World Bank, ILO, UNHCR</t>
  </si>
  <si>
    <t>INDICATORS</t>
  </si>
  <si>
    <t>Partners</t>
  </si>
  <si>
    <t xml:space="preserve">Cumulative Target per partner (2024-2027) </t>
  </si>
  <si>
    <t>NOTES and Explanations</t>
  </si>
  <si>
    <t>PILLAR 1: EDUCATION AND LEARNING</t>
  </si>
  <si>
    <t>1a) Number of FDPs/HCs who completed their primary or secondary education program (formal and non-formal)</t>
  </si>
  <si>
    <t>TOTAL</t>
  </si>
  <si>
    <t xml:space="preserve">1b) Number of FDPs/HCs who completed a professional, technical or vocational education and/or training program or another non-formal skills training </t>
  </si>
  <si>
    <t>1c) Evidence on how PROSPECTS has contributed to a change in legal frameworks, policies and asylum system related to access for refugees to education and training systems</t>
  </si>
  <si>
    <t xml:space="preserve">No target needed </t>
  </si>
  <si>
    <t>1d) Evidence that PROSPECTS contributed to institutional capacity strengthening in relation to inclusion in education and trainings for FDPs and HCs</t>
  </si>
  <si>
    <t xml:space="preserve">1.1a) Number of education and training institutions receiving technical assistance or capacity building </t>
  </si>
  <si>
    <t>1.1b) Number of teachers/ facilitators/ TVET trainers completing professional development trainings</t>
  </si>
  <si>
    <t xml:space="preserve">1.1c) Number of educational skills training curricula and programs (online &amp; offline), improved/ updated/ developed (with formal and non-formal educational and skills training systems) </t>
  </si>
  <si>
    <t>Short-term Outcome 1.2: More FDPs And HCs Enrolled and Retained in Formal and Non-Formal Education At (Pre-) Primary and Secondary Levels</t>
  </si>
  <si>
    <t xml:space="preserve">1.2a) Number of new FDPs/HCs enrolled in pre-primary/primary/secondary education (formal and non-formal) </t>
  </si>
  <si>
    <r>
      <t xml:space="preserve">1.2b) Number of </t>
    </r>
    <r>
      <rPr>
        <sz val="11"/>
        <color rgb="FF000000"/>
        <rFont val="Calibri"/>
        <family val="2"/>
        <scheme val="minor"/>
      </rPr>
      <t>FDPs/HCs</t>
    </r>
    <r>
      <rPr>
        <sz val="11"/>
        <color theme="1"/>
        <rFont val="Calibri"/>
        <family val="2"/>
        <scheme val="minor"/>
      </rPr>
      <t xml:space="preserve"> retained in Primary/Secondary Education Program, Including Acceleration Education Programs and Early Childhood Education</t>
    </r>
  </si>
  <si>
    <t>1.2c) Number of FDPs/HCs provided with in-kind or financial support (including cash for education) to attend educational programs</t>
  </si>
  <si>
    <t xml:space="preserve">PROSPECTS contribution to GCR indicator 2.2.1 – 
Proportion of refugee children enrolled in the national education system (primary and secondary)
</t>
  </si>
  <si>
    <t>No target needed</t>
  </si>
  <si>
    <t>Short-term Outcome 1.3: More FDPs and HCs Access Occupational Relevant Skills and Skills Recognition for Transition to Work</t>
  </si>
  <si>
    <t xml:space="preserve">1.3a) Number of FDPs/HCs who enrolled in professional, technical or vocational education and/or formal/informal skills training program </t>
  </si>
  <si>
    <r>
      <t xml:space="preserve">1.3b) Number of FDPs/HCs accessing apprenticeships, internships, fellowships, on-the-job training and work-based learning opportunities and other </t>
    </r>
    <r>
      <rPr>
        <sz val="11"/>
        <color rgb="FF000000"/>
        <rFont val="Calibri"/>
        <family val="2"/>
        <scheme val="minor"/>
      </rPr>
      <t>transition pathways to employability</t>
    </r>
  </si>
  <si>
    <t>1.3c) Number of FDPs/HCs’ skills and qualifications recognized (RPL, credential evaluation, micro-credentialing, certification etc.)</t>
  </si>
  <si>
    <t>PILLAR 2: EMPLOYMENT WITH DIGNITY</t>
  </si>
  <si>
    <t xml:space="preserve">Mid-term Outcome 2: Improved Livelihoods and Expanded Economic Opportunities for FDPs and HCs  </t>
  </si>
  <si>
    <t>2a) Number of new wage employment and/or self-employment (business) opportunities supported by PROSPECTS</t>
  </si>
  <si>
    <t>2b) Number of FDPs/HC members already employed or self-employed who have either increased their income, enhanced their working conditions or maintained resilient livelihoods</t>
  </si>
  <si>
    <t>2c) Number of Government institutions, BDS providers, financial institutions, input providers and/or cooperatives that have introduced new services or scaled their service offer for FDPs and HCs</t>
  </si>
  <si>
    <t>2d) Evidence that legal frameworks and policies are inclusive for refugees in terms of access to labor market and formality</t>
  </si>
  <si>
    <t>GCR indicator 2.1.1 - Proportion of refugees who have access to decent work by law</t>
  </si>
  <si>
    <r>
      <t>Short-term Outcome 2.1:</t>
    </r>
    <r>
      <rPr>
        <sz val="11"/>
        <color rgb="FF000000"/>
        <rFont val="Calibri"/>
        <family val="2"/>
        <scheme val="minor"/>
      </rPr>
      <t xml:space="preserve"> </t>
    </r>
    <r>
      <rPr>
        <b/>
        <sz val="11"/>
        <color rgb="FF000000"/>
        <rFont val="Calibri"/>
        <family val="2"/>
        <scheme val="minor"/>
      </rPr>
      <t>Improved Labour Market Governance Supporting Transition to and Entry into Employment and Formalization</t>
    </r>
  </si>
  <si>
    <t xml:space="preserve">2.1a) Number of job seekers using employment services     </t>
  </si>
  <si>
    <t xml:space="preserve">                                                                                </t>
  </si>
  <si>
    <t>2.1b) Number of FDPs/HCs who have been issued work permits and/or business registrations (or other relevant operating licenses) with support from prospects</t>
  </si>
  <si>
    <t>2.1c) Number of FDPs/HCs completing career counselling, JSC, life skills &amp; employability trainings and/or other short-term trainings &amp; support services</t>
  </si>
  <si>
    <t>Short-term Outcome 2.2: Increased Private Sector or Public Investment and Enhanced Business Environment for Creating Economic Opportunities for FDPs and HCs</t>
  </si>
  <si>
    <t>2.2a) Value of financing invested and leveraged (US$) in target areas</t>
  </si>
  <si>
    <t>2.2b) Number of workdays created for  FDPs/HCs through labor-intensive investments</t>
  </si>
  <si>
    <t>Short-term Outcome 2.3: Increased Access to Finance, Business Development and Entrepreneurial Support</t>
  </si>
  <si>
    <t>2.3a) Number of FDPs/HCs accessing financial services (bank account, loan or another financial product) to support their business/coop with PROSPECTS support</t>
  </si>
  <si>
    <t>2.3b) Number of FDPs/HCs accessing BDS services or trained on entrepreneurship/ financial education / cooperative development / other business skills</t>
  </si>
  <si>
    <t>2.3c) Number of FDP/HC market actors trained and/or sensitized to improve linkages to FDPs/HCs and to other market actors for better value chain integration</t>
  </si>
  <si>
    <t>Short-term Outcome 2.4: Enhanced Capacity to Protect Rights at Work and Promote Safe and Secure Working Environments for All Workers</t>
  </si>
  <si>
    <r>
      <t>2.4a)</t>
    </r>
    <r>
      <rPr>
        <i/>
        <sz val="11"/>
        <color theme="1"/>
        <rFont val="Calibri"/>
        <family val="2"/>
        <scheme val="minor"/>
      </rPr>
      <t xml:space="preserve"> </t>
    </r>
    <r>
      <rPr>
        <sz val="11"/>
        <color theme="1"/>
        <rFont val="Calibri"/>
        <family val="2"/>
        <scheme val="minor"/>
      </rPr>
      <t xml:space="preserve">Number of institutions with improved capacities to promote and engage on rights at work with FDPs and HCs.  </t>
    </r>
  </si>
  <si>
    <t>2.4b) Number of beneficiaries who attended awareness-raising and capacity-building efforts on, among others, addressing informality, rights at work and improving quality and conditions of work</t>
  </si>
  <si>
    <t>PILLAR 3: PROTECTION, SOCIAL PROTECTION AND INCLUSION</t>
  </si>
  <si>
    <t xml:space="preserve">Mid-term Outcome 3: </t>
  </si>
  <si>
    <t>Protection: Increased Government Protection for FDPs and HCs</t>
  </si>
  <si>
    <t>Social Protection: Increased Inclusion of FDPs and HCs In Community-based, Local and/or National Social Protection Systems</t>
  </si>
  <si>
    <t>3a) Extent of inclusion of FDPs in the social protection system (UNICEF SP Indicator 5.2.1)</t>
  </si>
  <si>
    <t>GCR indicator 2.1.2 - Proportion of refugees who are able to move freely within the host country</t>
  </si>
  <si>
    <t xml:space="preserve">3.1a) Evidence that legal frameworks and policies are inclusive for refugees in terms of protection </t>
  </si>
  <si>
    <t xml:space="preserve">3.2a) Number of refugees and asylum seekers benefitting from national civil status, identity or legal status documentation </t>
  </si>
  <si>
    <t>3.2b) Number of FDPs and HCs benefitting from national specialized protective services, case management services and mental health and psychosocial support</t>
  </si>
  <si>
    <t>3.2c) Extent national child protection system is inclusive of refugee children</t>
  </si>
  <si>
    <t xml:space="preserve">3.2d) Prospects has provided technical or financial assistance to strengthen the asylum system, in accordance with international standards (yes/no)  </t>
  </si>
  <si>
    <t>3.3a) Number of individuals processed through UNHCR mandate registration and/or refugee status determination procedures</t>
  </si>
  <si>
    <r>
      <t xml:space="preserve">3.3b) </t>
    </r>
    <r>
      <rPr>
        <sz val="11"/>
        <color theme="1"/>
        <rFont val="Calibri"/>
        <family val="2"/>
        <scheme val="minor"/>
      </rPr>
      <t>Proportion of children at heightened risk who are supported by a Best Interests Procedure</t>
    </r>
  </si>
  <si>
    <t>3.4a) Evidence that legal frameworks and policies are inclusive for refugees in terms of social protection</t>
  </si>
  <si>
    <t>New suggestion: Evidence that (extent to which) social protection legal frameworks and policies are aligned with social security standards and principles, rights based and inclusive for refugees (and host communities)</t>
  </si>
  <si>
    <t>3.4b) Number of FDPs and HCs benefiting from national social protection schemes</t>
  </si>
  <si>
    <t>3.4c) Number of measures / schemes that extend access to national / local social protection benefits</t>
  </si>
  <si>
    <t>3.4d) Number of countries with social protection programs that are gender-responsive or lead to transformative gender equality results</t>
  </si>
  <si>
    <t>Question from ILO: can we add disability inclusive here?</t>
  </si>
  <si>
    <t>3.5a) Number of FDP and HC members supported through PROSPECTS who are receiving partner-led social protection benefits (including cash transfers)</t>
  </si>
  <si>
    <t>PILLAR 4: CRITICAL INFRASTRUCTURE</t>
  </si>
  <si>
    <t>4a) Evidence that legislative and policy frameworks related to critical infrastructure (WASH, housing, digital connectivity) are inclusive of FDPs</t>
  </si>
  <si>
    <t>4b) # of countries implementing evidence-based, costed and funded national action plans/sector strategies and/or evaluation frameworks</t>
  </si>
  <si>
    <t>4c) Proportion of FDPs/HC members using at least basic drinking water services</t>
  </si>
  <si>
    <t>4d) Proportion of FDPs/HC members with access to safe household sanitation</t>
  </si>
  <si>
    <t>4e) Proportion of FDPs and HC living in habitable and affordable housing</t>
  </si>
  <si>
    <t>4.1a) Number of FDPs/HC members reached with at least basic sanitation services</t>
  </si>
  <si>
    <t>4.1b) Number of FDPs/HC members reached with at least basic water that is safe and available when needed</t>
  </si>
  <si>
    <t>4.1c) Number of WASH infrastructures built/rehabilitated</t>
  </si>
  <si>
    <t xml:space="preserve">4.1d) Number of FDPs/HCs reached with at least basic hygiene services </t>
  </si>
  <si>
    <t>Short-term Outcome 4.2: Enhanced Management, Capacity, And Sustainability for Critical Infrastructure</t>
  </si>
  <si>
    <t xml:space="preserve">4.2a) Number of stakeholders using their new knowledge/capacity to engage on critical infrastructure improvement </t>
  </si>
  <si>
    <t>4.3a) Number of people who received shelter and housing assistance</t>
  </si>
  <si>
    <t>4.3b) Number of housing unit built/rehabilitated</t>
  </si>
  <si>
    <t xml:space="preserve">4.4a) Number of FDPs/HCs with improved access to digital connectivity services </t>
  </si>
  <si>
    <t xml:space="preserve">5. SYSTEMS CHANGE and NWOW </t>
  </si>
  <si>
    <t>Outcome: Improved Effectiveness and Efficiency of DAFD in Prospects Countries and Beyond</t>
  </si>
  <si>
    <t>5a) Evidence that the Partnership fostered improved responses and innovative ways to address protracted forced displacement in PROSPECTS countries</t>
  </si>
  <si>
    <t>5b) Perception of change by partners in joint-up planning and programming (strategic alignment, sequencing, layering, integrated interventions) and in the joint implementation experience</t>
  </si>
  <si>
    <t>5c) Extent to which collective outcome-based interventions are jointly designed and implemented (two or more partners)</t>
  </si>
  <si>
    <t>5d) Number of shared target geographical areas identified</t>
  </si>
  <si>
    <t>5e) Number of PROSPECTS beneficiaries receiving services from two partners or more</t>
  </si>
  <si>
    <t>6. CROSS-CUTTING INDICATORS</t>
  </si>
  <si>
    <t>Note: Even if quantitative elements remain, all below indicators need to be complemented by joint discussion and reflection by partners in the MEL sessions. This is essential to contextualize the purpose and outcomes of different workstreams.</t>
  </si>
  <si>
    <t>6a) Extent to which PROSPECTS interventions contribute to transformative approaches and solutions for youth, gender equality and people with disabilities</t>
  </si>
  <si>
    <t xml:space="preserve">6b) Number and % of young people involved in:  I) voicing their recommendations, or </t>
  </si>
  <si>
    <t>ii) taking action in individual, or; collective - civic engagement initiatives, entrepreneurial action, advocacy opportunities, or;</t>
  </si>
  <si>
    <t>iii) providing inputs to agency specific or joint prospects programming decisions</t>
  </si>
  <si>
    <t>6c) Extent to which PROSPECTS interventions contribute to climate adaptation of FDPs and vulnerable HC members</t>
  </si>
  <si>
    <t>6d) Number of institutions receiving technical assistance or capacity building to improve their services to FDPs and HCs</t>
  </si>
  <si>
    <t xml:space="preserve">6e) Number of staff participating in capacity building or training sessions (all pillars) </t>
  </si>
  <si>
    <t>6f) Number of platforms, management systems, and/or registration systems improved, updated and/or developed</t>
  </si>
  <si>
    <t>6g) Number of FDPs and HCs registered/using platforms providing services related to education, employment and/or protection/social protection</t>
  </si>
  <si>
    <t xml:space="preserve">6h) Number of knowledge sharing events or exchanges held to strengthen institutional knowledge </t>
  </si>
  <si>
    <t xml:space="preserve">6i) Number of plans, strategies, measures, and/or policy recommendations created, enhanced and/or delivered to the government </t>
  </si>
  <si>
    <t xml:space="preserve">6j) Number of analytics, reports or data collection efforts completed informing ongoing or pipeline operations and/or contributing to improved evidence and data on poverty, vulnerability, and displacement </t>
  </si>
  <si>
    <t>6k) Number &amp; percentage of total interventions classified as:</t>
  </si>
  <si>
    <r>
      <t>Not targeted (score 0):</t>
    </r>
    <r>
      <rPr>
        <sz val="11"/>
        <color rgb="FF000000"/>
        <rFont val="Calibri"/>
        <family val="2"/>
        <scheme val="minor"/>
      </rPr>
      <t xml:space="preserve"> the project has not been found to target gender equality</t>
    </r>
  </si>
  <si>
    <r>
      <t>Significant (score 1):</t>
    </r>
    <r>
      <rPr>
        <sz val="11"/>
        <color rgb="FF000000"/>
        <rFont val="Calibri"/>
        <family val="2"/>
        <scheme val="minor"/>
      </rPr>
      <t xml:space="preserve"> gender equality is an important and deliberate objective, but not the principal reason for undertaking the project.</t>
    </r>
  </si>
  <si>
    <r>
      <t>Principal (score 2):</t>
    </r>
    <r>
      <rPr>
        <sz val="11"/>
        <color rgb="FF000000"/>
        <rFont val="Calibri"/>
        <family val="2"/>
        <scheme val="minor"/>
      </rPr>
      <t xml:space="preserve"> gender equality is the main objective of the project and is fundamental to its design and expected results. The project would not have been undertaken without this gender equality objective.</t>
    </r>
  </si>
  <si>
    <t>PILLAR 2: ECONOMIC INCLUSION</t>
  </si>
  <si>
    <t>Mid-term Outcome 2: Improved livelihoods and expanded economic opportunities for FDPs and HCs, through access to entrepreneurship and employment with dignity</t>
  </si>
  <si>
    <t>IFC</t>
  </si>
  <si>
    <t>2d) Evidence on how PROSPECTS has contributed to a change in legal frameworks, policies and asylum system related to inclusion of refugees in the labor market and formality</t>
  </si>
  <si>
    <t xml:space="preserve">2e) Evidence that PROSPECTS contributed to institutional capacity strengthening in relation to inclusion of FDPs and HCs in the labour market and to improved labour rights </t>
  </si>
  <si>
    <t xml:space="preserve">PROSPECTS contribution to GCR indicator 2.1.1 – 
Proportion of refugees who have access to decent work by law
</t>
  </si>
  <si>
    <t>Short-term Outcome 2.1: Improved Labour Market Governance Supporting Transition to and Entry into Employment and Formalization</t>
  </si>
  <si>
    <t>2.1a) Number of FDPs/HCs who have been issued work permits and/or business registrations (or other relevant operating licenses) with support from prospects</t>
  </si>
  <si>
    <t>2.1b) Number of FDPs/HCs completing career counselling, JSC, life skills &amp; employability trainings and/or other short-term trainings &amp; support services</t>
  </si>
  <si>
    <t>$12,000,000</t>
  </si>
  <si>
    <t>2.2b) Number of workdays created for
 FDPs/HCs through labor-intensive investments</t>
  </si>
  <si>
    <t xml:space="preserve">2.4a) Number of institutions with improved capacities to promote and engage on rights at work with FDPs and HCs.  </t>
  </si>
  <si>
    <t>Mid-term Outcome 3: Protection: Increased Government Protection for FDPs and HCs
Protection: Increased Government Protection for FDPs and HCs Social Protection: Increased Inclusion of FDPs and HCs In Community-based, Local and/or National Social Protection Systems</t>
  </si>
  <si>
    <t xml:space="preserve">3a) Extent of inclusion of FDPs in the social protection system and alignment of national SP system with international standards
</t>
  </si>
  <si>
    <t>Scale</t>
  </si>
  <si>
    <t xml:space="preserve">3b) Evidence on how PROSPECTS has contributed to strengthened institutional capacity to include protection systems in national and sub-national systems and development planning  </t>
  </si>
  <si>
    <t>3c) Evidence that PROSPECTS contributed to institutional capacity strengthening in relation to inclusion of FDPs and HCs in social protection systems</t>
  </si>
  <si>
    <t xml:space="preserve">PROSPECTS contribution to GCR indicator 2.1.2 – 
Proportion of refugees who are able to move freely within the host country
</t>
  </si>
  <si>
    <t xml:space="preserve">3.1a) Evidence on how PROSPECTS has contributed to a change in legal frameworks, policies and asylum system related to protection for refugees in line with international legal standards </t>
  </si>
  <si>
    <t>3.1b) Evidence on how PROSPECTS has contributed to a change in legal frameworks, policies and asylum system related to inclusive social protection for refugees and HCs, based on security standards and principles</t>
  </si>
  <si>
    <t>This was calculated based on young refugee population, FDP and HC under 18 year of age in the target regions during the project's duration.</t>
  </si>
  <si>
    <t>3.3b) Proportion of children at heightened risk who are supported by a Best Interests Procedure</t>
  </si>
  <si>
    <t>3.4a) Number of FDPs and HCs benefiting from national social protection schemes</t>
  </si>
  <si>
    <t>26900 (tbc)</t>
  </si>
  <si>
    <t>3.4b) Number of measures / schemes / analytics that extend access to national / local social protection benefits</t>
  </si>
  <si>
    <t>CBHI</t>
  </si>
  <si>
    <t>4b) Evidence that PROSPECTS contributed to improved services, facilities and information systems essential for FDPs and HCs</t>
  </si>
  <si>
    <t>4c) Extent to which Ethiopia has implemented evidence-based, costed and funded national action plans/sector strategies and/or evaluation frameworks</t>
  </si>
  <si>
    <t>4.1a) Number of FDPs/HC members in targeted PROSPECTS communities reached with at least basic sanitation services</t>
  </si>
  <si>
    <t>World Bank</t>
  </si>
  <si>
    <t>4.1b) Number of FDPs/HC members in targeted PROSPECTS communities reached with at least basic water that is safe and available when needed</t>
  </si>
  <si>
    <t xml:space="preserve">4.1d) Number of FDPs/HCs in targeted PROSPECTS communities reached with at least basic hygiene services </t>
  </si>
  <si>
    <t>4.2a) Evidence that PROSPECTS contributed to institutional capacity strengthening in relation to services, facilities and information systems essential to FDPs and HCs</t>
  </si>
  <si>
    <t>6b) Number and % of young people involved in:  I) voicing their recommendations, or ii) taking action in individual, or; collective - civic engagement initiatives, entrepreneurial action, advocacy opportunities, or;iii) providing inputs to agency specific or joint prospects programming decisions</t>
  </si>
  <si>
    <t>UNHCR &amp; ILO (OF)</t>
  </si>
  <si>
    <t>6d) Number of FDPs and HCs registered/using platforms providing services related to education, employment and/or protection/social protection</t>
  </si>
  <si>
    <t xml:space="preserve">6e) Number &amp; percentage of total interventions classified as:
Not targeted (score 0): the project has not been found to target gender equality
Significant (score 1): gender equality is an important and deliberate objective, but not the principal reason for undertaking the project.
Principal (score 2): gender equality is the main objective of the project and is fundamental to its design and expected results. The project would not have been undertaken without this gender equality objective.
</t>
  </si>
  <si>
    <t>6f) Number of FDPs and HCs using  feedback and response mechanisms  to voice concerns or recommendations to improve PROSPECTS programming</t>
  </si>
  <si>
    <t>Pillar 1: EDUCATION AND LEARNING</t>
  </si>
  <si>
    <t>OF</t>
  </si>
  <si>
    <t>Ahead of schedule</t>
  </si>
  <si>
    <t>On track</t>
  </si>
  <si>
    <t>Constrained</t>
  </si>
  <si>
    <t>Highly likely</t>
  </si>
  <si>
    <t>Low</t>
  </si>
  <si>
    <t>Highly unlikely</t>
  </si>
  <si>
    <t>POLICY INFORMATION</t>
  </si>
  <si>
    <t>PILLAR</t>
  </si>
  <si>
    <t>POLICY PRIORITIES (UNICEF Led)</t>
  </si>
  <si>
    <t>POLICY MILESTONES</t>
  </si>
  <si>
    <t xml:space="preserve">1. Needs and evidence </t>
  </si>
  <si>
    <t>2. Commitments</t>
  </si>
  <si>
    <t>3. Policy adoption/prevention</t>
  </si>
  <si>
    <t xml:space="preserve">4. Resourcing </t>
  </si>
  <si>
    <t xml:space="preserve">5. Implementation </t>
  </si>
  <si>
    <t>6. Coverage and use</t>
  </si>
  <si>
    <t>7. Monitoring and Evaluation</t>
  </si>
  <si>
    <t xml:space="preserve">Description of relevant contribution made </t>
  </si>
  <si>
    <t>PROTECTION</t>
  </si>
  <si>
    <t>Access to national protection  &amp; case management</t>
  </si>
  <si>
    <t>3. Strengthening inclusive child protection systems at all levels that cater to the needs of all children in Ethioipia inclduing refugee, asylum seekers and stateless children and host community children  Implementation of inclusive national child protection, GBV and justice systems</t>
  </si>
  <si>
    <t xml:space="preserve">3.1 Review and revision of the National Child Protection Case Management Framework to identify and address gaps through the case management technical working group                           </t>
  </si>
  <si>
    <t>Level 3: System Integration</t>
  </si>
  <si>
    <t xml:space="preserve">3.2 Advocacy for strengthening social service workforce based on the findings of the recently concluded social service workforce mapping and assessment conducted by the Ministry of Women and Social Affairs and supported by UNICEF including advocay for pubkic finance for child protection </t>
  </si>
  <si>
    <t>Level 2: System Enhancement</t>
  </si>
  <si>
    <t xml:space="preserve">3.3 Revision Alternative Childcare Directive to include refugee, asylum seekers and stateless children  </t>
  </si>
  <si>
    <t>SOCIAL PROTECTION</t>
  </si>
  <si>
    <t>Inclusion of Refugee &amp; FDP in National Social Protection Systems</t>
  </si>
  <si>
    <t>4. Revision of National Social Protection Policy to improve inclusion of FDPs and Host communities</t>
  </si>
  <si>
    <t xml:space="preserve">4.1 Gain approval for the revised policy framework; </t>
  </si>
  <si>
    <t>3) Moderate</t>
  </si>
  <si>
    <t xml:space="preserve">4.2 Develop clear guidline for the inclusion of FDPs and HCs; </t>
  </si>
  <si>
    <t>2) Weak</t>
  </si>
  <si>
    <t>4.3 Secure allocation of a buget for revised policy implementation</t>
  </si>
  <si>
    <t>Meets target (2024)</t>
  </si>
  <si>
    <t>Meets target (2025)</t>
  </si>
  <si>
    <t>Approaches target (2024)</t>
  </si>
  <si>
    <t>Approaches target (2025)</t>
  </si>
  <si>
    <t>Initiated (2024)</t>
  </si>
  <si>
    <t>Initiated (2025)</t>
  </si>
  <si>
    <t>Not initiated (2024)</t>
  </si>
  <si>
    <t>Not initiated (2025)</t>
  </si>
  <si>
    <t>Not initated</t>
  </si>
  <si>
    <t>Initiated</t>
  </si>
  <si>
    <t>Approaches</t>
  </si>
  <si>
    <t>Meets target</t>
  </si>
  <si>
    <t>Self assessment</t>
  </si>
  <si>
    <t>Protection</t>
  </si>
  <si>
    <t>Social protection</t>
  </si>
  <si>
    <t>Education</t>
  </si>
  <si>
    <t xml:space="preserve">1=No contribution to target </t>
  </si>
  <si>
    <t>Level 1: System Building</t>
  </si>
  <si>
    <t>1)Absent</t>
  </si>
  <si>
    <t>1) Weak</t>
  </si>
  <si>
    <t>2=Initiated contribution to target</t>
  </si>
  <si>
    <t>2) Initiating</t>
  </si>
  <si>
    <t>3=Approaches milestone target</t>
  </si>
  <si>
    <t>3) Established</t>
  </si>
  <si>
    <t>4=Achieved milestone target</t>
  </si>
  <si>
    <t>Level 4: System Maturity</t>
  </si>
  <si>
    <t>4) Strong</t>
  </si>
  <si>
    <t>4) Championing</t>
  </si>
  <si>
    <t>X</t>
  </si>
  <si>
    <t>Sources of Verification</t>
  </si>
  <si>
    <t>ASESSMENT</t>
  </si>
  <si>
    <t>RIGHT</t>
  </si>
  <si>
    <t>Assessment (2024)</t>
  </si>
  <si>
    <t>Assessment (2025)</t>
  </si>
  <si>
    <t>Asessesment (2026)</t>
  </si>
  <si>
    <t>Asessesment (2027)</t>
  </si>
  <si>
    <t>Phase II progress</t>
  </si>
  <si>
    <t>FORMULA</t>
  </si>
  <si>
    <t>DATA</t>
  </si>
  <si>
    <t>Milestones</t>
  </si>
  <si>
    <t>CONTRIBUTION TO POLICY DEVELOPMENT</t>
  </si>
  <si>
    <t>Link to Results Framework indicators</t>
  </si>
  <si>
    <t>3.1a) Evidence on how PROSPECTS has contributed to a change in legal frameworks, policies and asylum system related to protection and durable solutions for refugees in line with international legal standards ​​</t>
  </si>
  <si>
    <t>4.1 Gain approval for the revised policy framework</t>
  </si>
  <si>
    <t xml:space="preserve">4.2 Develop clear guideline for the inclusion of FDPs and HCs </t>
  </si>
  <si>
    <t>3.1b) Evidence on how PROSPECTS has contributed to a change in legal frameworks, policies and asylum system related to inclusive social protection for refugees and HCs, based on security standards and principles​​</t>
  </si>
  <si>
    <t>Country Team Feedback on Policy Priorities</t>
  </si>
  <si>
    <t>Country Team Feedback on Milestones</t>
  </si>
  <si>
    <t>Indicate below 1) whether the policy priority is UNICEF lead (Yes/No); if it is No UNICEF led, indicate what partner leads the policy priority; if it is led by UNICEF, indicate whether there is any milestone left out (not included in column D)</t>
  </si>
  <si>
    <t>Indicate below for each milestone whether 1) UNICEF leads (Yes/No), if it is No UNICEF led, indicate what partner leads the milestone; 2) if it is led by UNICEF, indicate what other partners contribute to the milestone (or say none if this is the case)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</si>
</sst>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quot;$&quot;#,##0.00_);[Red]\(&quot;$&quot;#,##0.00\)"/>
    <numFmt numFmtId="165" formatCode="_ &quot;€&quot;\ * #,##0.00_ ;_ &quot;€&quot;\ * \-#,##0.00_ ;_ &quot;€&quot;\ * &quot;-&quot;??_ ;_ @_ "/>
    <numFmt numFmtId="166" formatCode="_-[$$-409]* #,##0.00_ ;_-[$$-409]* \-#,##0.00\ ;_-[$$-409]* &quot;-&quot;??_ ;_-@_ "/>
    <numFmt numFmtId="167" formatCode="[$$-45C]#,##0.00"/>
    <numFmt numFmtId="168" formatCode="_-* #,##0_-;\-* #,##0_-;_-* &quot;-&quot;??_-;_-@_-"/>
    <numFmt numFmtId="169" formatCode="_-[$$-409]* #,##0.0_ ;_-[$$-409]* \-#,##0.0\ ;_-[$$-409]* &quot;-&quot;??_ ;_-@_ "/>
    <numFmt numFmtId="170" formatCode="[$$-45C]#,##0"/>
    <numFmt numFmtId="171" formatCode="&quot;R&quot;#,##0.00"/>
    <numFmt numFmtId="172" formatCode="_-[$$-409]* #,##0.0_ ;_-[$$-409]* \-#,##0.0\ ;_-[$$-409]* &quot;-&quot;?_ ;_-@_ "/>
    <numFmt numFmtId="173" formatCode="_([$$-409]* #,##0.00_);_([$$-409]* \(#,##0.00\);_([$$-409]* &quot;-&quot;??_);_(@_)"/>
  </numFmts>
  <fonts count="120" x14ac:knownFonts="1">
    <font>
      <sz val="12"/>
      <color theme="1"/>
      <name val="Calibri"/>
      <family val="2"/>
      <scheme val="minor"/>
    </font>
    <font>
      <sz val="11"/>
      <color theme="1"/>
      <name val="Calibri"/>
      <family val="2"/>
      <scheme val="minor"/>
    </font>
    <font>
      <sz val="11"/>
      <color theme="1"/>
      <name val="Calibri"/>
      <family val="2"/>
    </font>
    <font>
      <sz val="11"/>
      <color theme="1"/>
      <name val="Calibri"/>
      <family val="2"/>
      <scheme val="minor"/>
    </font>
    <font>
      <sz val="11"/>
      <color theme="1"/>
      <name val="Calibri"/>
      <family val="2"/>
      <scheme val="minor"/>
    </font>
    <font>
      <b/>
      <sz val="11"/>
      <color rgb="FF000000"/>
      <name val="Calibri"/>
      <family val="2"/>
      <scheme val="minor"/>
    </font>
    <font>
      <sz val="11"/>
      <color rgb="FF000000"/>
      <name val="Calibri"/>
      <family val="2"/>
      <scheme val="minor"/>
    </font>
    <font>
      <b/>
      <sz val="11"/>
      <name val="Calibri"/>
      <family val="2"/>
      <scheme val="minor"/>
    </font>
    <font>
      <b/>
      <sz val="10"/>
      <color rgb="FF000000"/>
      <name val="Calibri"/>
      <family val="2"/>
      <scheme val="minor"/>
    </font>
    <font>
      <b/>
      <sz val="10"/>
      <name val="Calibri"/>
      <family val="2"/>
    </font>
    <font>
      <sz val="10"/>
      <name val="Calibri"/>
      <family val="2"/>
    </font>
    <font>
      <i/>
      <sz val="11"/>
      <color theme="1"/>
      <name val="Calibri"/>
      <family val="2"/>
      <scheme val="minor"/>
    </font>
    <font>
      <b/>
      <sz val="14"/>
      <color rgb="FFFFFFFF"/>
      <name val="Calibri"/>
      <family val="2"/>
      <scheme val="minor"/>
    </font>
    <font>
      <b/>
      <sz val="12"/>
      <color rgb="FFFFFFFF"/>
      <name val="Calibri"/>
      <family val="2"/>
      <scheme val="minor"/>
    </font>
    <font>
      <b/>
      <sz val="16"/>
      <color rgb="FF000000"/>
      <name val="Calibri"/>
      <family val="2"/>
    </font>
    <font>
      <sz val="11"/>
      <color rgb="FF0070C0"/>
      <name val="Calibri"/>
      <family val="2"/>
      <scheme val="minor"/>
    </font>
    <font>
      <b/>
      <sz val="12"/>
      <color theme="1"/>
      <name val="Calibri"/>
      <family val="2"/>
      <scheme val="minor"/>
    </font>
    <font>
      <sz val="11"/>
      <color rgb="FF00B050"/>
      <name val="Calibri"/>
      <family val="2"/>
      <scheme val="minor"/>
    </font>
    <font>
      <sz val="11"/>
      <color rgb="FFFF0000"/>
      <name val="Calibri"/>
      <family val="2"/>
      <scheme val="minor"/>
    </font>
    <font>
      <sz val="11"/>
      <color rgb="FFBF8F00"/>
      <name val="Calibri"/>
      <family val="2"/>
      <scheme val="minor"/>
    </font>
    <font>
      <b/>
      <sz val="16"/>
      <color rgb="FF2F5496"/>
      <name val="Calibri Light"/>
      <family val="2"/>
    </font>
    <font>
      <b/>
      <sz val="12"/>
      <color rgb="FF000000"/>
      <name val="Calibri"/>
      <family val="2"/>
      <scheme val="minor"/>
    </font>
    <font>
      <b/>
      <sz val="16"/>
      <name val="Calibri"/>
      <family val="2"/>
    </font>
    <font>
      <sz val="11"/>
      <name val="Calibri"/>
      <family val="2"/>
      <scheme val="minor"/>
    </font>
    <font>
      <b/>
      <sz val="11"/>
      <color theme="1"/>
      <name val="Calibri"/>
      <family val="2"/>
      <scheme val="minor"/>
    </font>
    <font>
      <b/>
      <sz val="16"/>
      <color theme="1"/>
      <name val="Calibri"/>
      <family val="2"/>
      <scheme val="minor"/>
    </font>
    <font>
      <b/>
      <sz val="11"/>
      <color rgb="FF00B050"/>
      <name val="Calibri"/>
      <family val="2"/>
      <scheme val="minor"/>
    </font>
    <font>
      <b/>
      <sz val="16"/>
      <color theme="1"/>
      <name val="Calibri Light"/>
      <family val="2"/>
    </font>
    <font>
      <sz val="10"/>
      <color rgb="FF000000"/>
      <name val="Calibri Light"/>
      <family val="2"/>
      <scheme val="major"/>
    </font>
    <font>
      <sz val="12"/>
      <color theme="1"/>
      <name val="Calibri Light"/>
      <family val="2"/>
      <scheme val="major"/>
    </font>
    <font>
      <sz val="11"/>
      <color rgb="FF000000"/>
      <name val="Calibri Light"/>
      <family val="2"/>
      <scheme val="major"/>
    </font>
    <font>
      <sz val="10"/>
      <name val="Calibri Light"/>
      <family val="2"/>
      <scheme val="major"/>
    </font>
    <font>
      <b/>
      <sz val="10"/>
      <name val="Calibri Light"/>
      <family val="2"/>
      <scheme val="major"/>
    </font>
    <font>
      <b/>
      <sz val="10"/>
      <color rgb="FF000000"/>
      <name val="Calibri Light"/>
      <family val="2"/>
      <scheme val="major"/>
    </font>
    <font>
      <sz val="10"/>
      <color theme="1"/>
      <name val="Calibri Light"/>
      <family val="2"/>
      <scheme val="major"/>
    </font>
    <font>
      <sz val="10"/>
      <color rgb="FFFF0000"/>
      <name val="Calibri Light"/>
      <family val="2"/>
      <scheme val="major"/>
    </font>
    <font>
      <b/>
      <sz val="10"/>
      <color rgb="FFFFFFFF"/>
      <name val="Calibri Light"/>
      <family val="2"/>
      <scheme val="major"/>
    </font>
    <font>
      <b/>
      <sz val="10"/>
      <color rgb="FF00B050"/>
      <name val="Calibri Light"/>
      <family val="2"/>
      <scheme val="major"/>
    </font>
    <font>
      <sz val="10"/>
      <color rgb="FF000000"/>
      <name val="Calibri Light"/>
      <family val="2"/>
    </font>
    <font>
      <sz val="12"/>
      <color theme="1"/>
      <name val="Calibri"/>
      <family val="2"/>
      <scheme val="minor"/>
    </font>
    <font>
      <sz val="11"/>
      <color rgb="FF000000"/>
      <name val="Calibri"/>
      <family val="2"/>
    </font>
    <font>
      <b/>
      <sz val="20"/>
      <color rgb="FF0070C0"/>
      <name val="Calibri"/>
      <family val="2"/>
      <scheme val="minor"/>
    </font>
    <font>
      <sz val="20"/>
      <color rgb="FF000000"/>
      <name val="Calibri"/>
      <family val="2"/>
      <scheme val="minor"/>
    </font>
    <font>
      <b/>
      <sz val="14"/>
      <color rgb="FF0070C0"/>
      <name val="Calibri"/>
      <family val="2"/>
      <scheme val="minor"/>
    </font>
    <font>
      <b/>
      <sz val="11"/>
      <color rgb="FF0070C0"/>
      <name val="Calibri"/>
      <family val="2"/>
      <scheme val="minor"/>
    </font>
    <font>
      <sz val="11"/>
      <color rgb="FF000000"/>
      <name val="Calibri"/>
      <family val="2"/>
    </font>
    <font>
      <b/>
      <sz val="20"/>
      <name val="Calibri"/>
      <family val="2"/>
      <scheme val="minor"/>
    </font>
    <font>
      <sz val="20"/>
      <name val="Calibri"/>
      <family val="2"/>
      <scheme val="minor"/>
    </font>
    <font>
      <b/>
      <sz val="14"/>
      <name val="Calibri"/>
      <family val="2"/>
      <scheme val="minor"/>
    </font>
    <font>
      <sz val="12"/>
      <color rgb="FF000000"/>
      <name val="Times New Roman"/>
      <family val="1"/>
    </font>
    <font>
      <sz val="14"/>
      <color rgb="FF000000"/>
      <name val="Calibri"/>
      <family val="2"/>
      <scheme val="minor"/>
    </font>
    <font>
      <sz val="12"/>
      <color rgb="FF0E101A"/>
      <name val="Times New Roman"/>
      <family val="1"/>
    </font>
    <font>
      <sz val="10"/>
      <color rgb="FF0E101A"/>
      <name val="Calibri Light"/>
      <family val="2"/>
      <scheme val="major"/>
    </font>
    <font>
      <sz val="11"/>
      <color rgb="FF000000"/>
      <name val="Noto Sans"/>
      <family val="2"/>
    </font>
    <font>
      <sz val="11"/>
      <color rgb="FF5B9BD5"/>
      <name val="Calibri"/>
      <family val="2"/>
    </font>
    <font>
      <sz val="12"/>
      <color rgb="FF000000"/>
      <name val="Calibri"/>
      <family val="2"/>
    </font>
    <font>
      <i/>
      <sz val="10"/>
      <color rgb="FF000000"/>
      <name val="Calibri Light"/>
      <family val="2"/>
      <scheme val="major"/>
    </font>
    <font>
      <sz val="11"/>
      <color rgb="FF000000"/>
      <name val="Calibri"/>
      <family val="2"/>
    </font>
    <font>
      <sz val="11"/>
      <color rgb="FF525252"/>
      <name val="Calibri"/>
      <family val="2"/>
    </font>
    <font>
      <b/>
      <sz val="11"/>
      <color rgb="FF525252"/>
      <name val="Calibri"/>
      <family val="2"/>
      <scheme val="minor"/>
    </font>
    <font>
      <b/>
      <sz val="11"/>
      <color rgb="FF525252"/>
      <name val="Calibri"/>
      <family val="2"/>
      <scheme val="minor"/>
    </font>
    <font>
      <sz val="10"/>
      <color rgb="FF000000"/>
      <name val="Calibri Light"/>
      <family val="2"/>
    </font>
    <font>
      <sz val="11"/>
      <color rgb="FF525252"/>
      <name val="Calibri"/>
      <family val="2"/>
      <scheme val="minor"/>
    </font>
    <font>
      <sz val="11"/>
      <color rgb="FF444444"/>
      <name val="Calibri"/>
      <family val="2"/>
    </font>
    <font>
      <b/>
      <sz val="11"/>
      <color rgb="FF525252"/>
      <name val="Calibri"/>
      <family val="2"/>
    </font>
    <font>
      <sz val="12"/>
      <color rgb="FF000000"/>
      <name val="Calibri"/>
      <family val="2"/>
    </font>
    <font>
      <b/>
      <sz val="16"/>
      <color theme="8" tint="-0.249977111117893"/>
      <name val="Calibri Light"/>
      <family val="2"/>
    </font>
    <font>
      <b/>
      <sz val="11"/>
      <color theme="8" tint="-0.249977111117893"/>
      <name val="Calibri"/>
      <family val="2"/>
      <scheme val="minor"/>
    </font>
    <font>
      <sz val="12"/>
      <color rgb="FF2F5496"/>
      <name val="Calibri Light"/>
      <family val="2"/>
    </font>
    <font>
      <sz val="10"/>
      <color rgb="FF000000"/>
      <name val="Calibri Light"/>
      <family val="2"/>
    </font>
    <font>
      <sz val="10"/>
      <color rgb="FF374151"/>
      <name val="Calibri Light"/>
      <family val="2"/>
    </font>
    <font>
      <sz val="11"/>
      <color rgb="FF525252"/>
      <name val="Calibri"/>
      <family val="2"/>
    </font>
    <font>
      <sz val="11"/>
      <name val="Calibri"/>
      <family val="2"/>
    </font>
    <font>
      <b/>
      <sz val="9"/>
      <color rgb="FF525252"/>
      <name val="Calibri"/>
      <family val="2"/>
      <scheme val="minor"/>
    </font>
    <font>
      <sz val="9"/>
      <color theme="1"/>
      <name val="Calibri"/>
      <family val="2"/>
      <scheme val="minor"/>
    </font>
    <font>
      <sz val="9"/>
      <color rgb="FF000000"/>
      <name val="Calibri"/>
      <family val="2"/>
    </font>
    <font>
      <sz val="9"/>
      <name val="Calibri"/>
      <family val="2"/>
    </font>
    <font>
      <sz val="10"/>
      <color theme="1"/>
      <name val="Arial"/>
      <family val="2"/>
    </font>
    <font>
      <b/>
      <sz val="12"/>
      <color theme="0"/>
      <name val="Calibri"/>
      <family val="2"/>
      <scheme val="minor"/>
    </font>
    <font>
      <strike/>
      <sz val="11"/>
      <color rgb="FF000000"/>
      <name val="Calibri"/>
      <family val="2"/>
      <scheme val="minor"/>
    </font>
    <font>
      <b/>
      <strike/>
      <sz val="12"/>
      <color theme="1"/>
      <name val="Calibri"/>
      <family val="2"/>
      <scheme val="minor"/>
    </font>
    <font>
      <strike/>
      <sz val="11"/>
      <name val="Calibri"/>
      <family val="2"/>
      <scheme val="minor"/>
    </font>
    <font>
      <b/>
      <sz val="13.5"/>
      <color rgb="FF333333"/>
      <name val="Segoe UI"/>
      <family val="2"/>
    </font>
    <font>
      <sz val="9"/>
      <color rgb="FF000000"/>
      <name val="Calibri"/>
      <family val="2"/>
      <charset val="1"/>
    </font>
    <font>
      <b/>
      <sz val="9"/>
      <color rgb="FF000000"/>
      <name val="Calibri"/>
      <family val="2"/>
      <charset val="1"/>
    </font>
    <font>
      <sz val="10"/>
      <color theme="1"/>
      <name val="Calibri Light"/>
      <family val="2"/>
      <scheme val="major"/>
    </font>
    <font>
      <sz val="10"/>
      <name val="Calibri Light"/>
      <family val="2"/>
      <scheme val="major"/>
    </font>
    <font>
      <sz val="10"/>
      <name val="Calibri"/>
      <family val="2"/>
      <scheme val="minor"/>
    </font>
    <font>
      <b/>
      <sz val="14"/>
      <name val="Calibri"/>
      <family val="2"/>
    </font>
    <font>
      <b/>
      <sz val="12"/>
      <name val="Calibri"/>
      <family val="2"/>
    </font>
    <font>
      <sz val="12"/>
      <name val="Calibri"/>
      <family val="2"/>
      <scheme val="minor"/>
    </font>
    <font>
      <sz val="10"/>
      <color rgb="FF000000"/>
      <name val="Calibri Light"/>
      <family val="2"/>
      <scheme val="major"/>
    </font>
    <font>
      <b/>
      <sz val="10"/>
      <color rgb="FF000000"/>
      <name val="Calibri Light"/>
      <family val="2"/>
      <scheme val="major"/>
    </font>
    <font>
      <sz val="8"/>
      <name val="Calibri"/>
      <family val="2"/>
      <scheme val="minor"/>
    </font>
    <font>
      <sz val="11"/>
      <color rgb="FF000000"/>
      <name val="Calibri Light"/>
      <family val="2"/>
      <scheme val="major"/>
    </font>
    <font>
      <sz val="12"/>
      <color theme="1"/>
      <name val="Calibri"/>
      <family val="2"/>
      <scheme val="minor"/>
    </font>
    <font>
      <b/>
      <sz val="13"/>
      <color theme="1"/>
      <name val="Calibri"/>
      <family val="2"/>
    </font>
    <font>
      <b/>
      <sz val="13"/>
      <color theme="0"/>
      <name val="Calibri"/>
      <family val="2"/>
      <scheme val="minor"/>
    </font>
    <font>
      <b/>
      <sz val="22"/>
      <color theme="1"/>
      <name val="Calibri"/>
      <family val="2"/>
    </font>
    <font>
      <b/>
      <sz val="12"/>
      <color theme="1"/>
      <name val="Calibri"/>
      <family val="2"/>
    </font>
    <font>
      <sz val="10"/>
      <color theme="1"/>
      <name val="Helvetica"/>
      <family val="2"/>
    </font>
    <font>
      <b/>
      <sz val="12"/>
      <color theme="1"/>
      <name val="Helvetica"/>
      <family val="2"/>
    </font>
    <font>
      <sz val="12"/>
      <color theme="1"/>
      <name val="Helvetica"/>
      <family val="2"/>
    </font>
    <font>
      <sz val="12"/>
      <color rgb="FF000000"/>
      <name val="Univers"/>
      <family val="2"/>
    </font>
    <font>
      <sz val="8"/>
      <color rgb="FF000000"/>
      <name val="Verdana"/>
      <family val="2"/>
    </font>
    <font>
      <sz val="12"/>
      <color theme="1"/>
      <name val="Calibri"/>
      <family val="2"/>
      <scheme val="minor"/>
    </font>
    <font>
      <b/>
      <sz val="18"/>
      <color theme="0"/>
      <name val="Calibri Light"/>
      <family val="2"/>
      <scheme val="major"/>
    </font>
    <font>
      <b/>
      <sz val="18"/>
      <name val="Calibri Light"/>
      <family val="2"/>
      <scheme val="major"/>
    </font>
    <font>
      <b/>
      <sz val="16"/>
      <color rgb="FF000000"/>
      <name val="Calibri Light"/>
      <family val="2"/>
      <scheme val="major"/>
    </font>
    <font>
      <b/>
      <sz val="16"/>
      <color theme="1"/>
      <name val="Calibri Light"/>
      <family val="2"/>
      <scheme val="major"/>
    </font>
    <font>
      <b/>
      <sz val="14"/>
      <color rgb="FF000000"/>
      <name val="Calibri Light"/>
      <family val="2"/>
      <scheme val="major"/>
    </font>
    <font>
      <b/>
      <sz val="14"/>
      <color theme="1"/>
      <name val="Calibri Light"/>
      <family val="2"/>
      <scheme val="major"/>
    </font>
    <font>
      <b/>
      <sz val="13"/>
      <color theme="1"/>
      <name val="Calibri Light"/>
      <family val="2"/>
      <scheme val="major"/>
    </font>
    <font>
      <sz val="13"/>
      <color theme="1"/>
      <name val="Calibri Light"/>
      <family val="2"/>
      <scheme val="major"/>
    </font>
    <font>
      <sz val="11"/>
      <color theme="1"/>
      <name val="Calibri Light"/>
      <family val="2"/>
      <scheme val="major"/>
    </font>
    <font>
      <b/>
      <sz val="12"/>
      <color theme="1"/>
      <name val="Calibri Light"/>
      <family val="2"/>
      <scheme val="major"/>
    </font>
    <font>
      <b/>
      <sz val="14"/>
      <color theme="0"/>
      <name val="Calibri"/>
      <family val="2"/>
      <scheme val="minor"/>
    </font>
    <font>
      <sz val="10.5"/>
      <color rgb="FF000000"/>
      <name val="Calibri"/>
      <family val="2"/>
      <scheme val="minor"/>
    </font>
    <font>
      <sz val="18"/>
      <color rgb="FFFFFF00"/>
      <name val="Calibri"/>
      <family val="2"/>
      <scheme val="minor"/>
    </font>
    <font>
      <sz val="12"/>
      <color theme="0" tint="-4.9989318521683403E-2"/>
      <name val="Calibri"/>
      <family val="2"/>
      <scheme val="minor"/>
    </font>
  </fonts>
  <fills count="59">
    <fill>
      <patternFill patternType="none"/>
    </fill>
    <fill>
      <patternFill patternType="gray125"/>
    </fill>
    <fill>
      <patternFill patternType="solid">
        <fgColor rgb="FFF4B084"/>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5B9BD5"/>
        <bgColor indexed="64"/>
      </patternFill>
    </fill>
    <fill>
      <patternFill patternType="solid">
        <fgColor rgb="FF999999"/>
        <bgColor indexed="64"/>
      </patternFill>
    </fill>
    <fill>
      <patternFill patternType="solid">
        <fgColor theme="8" tint="0.39997558519241921"/>
        <bgColor indexed="64"/>
      </patternFill>
    </fill>
    <fill>
      <patternFill patternType="solid">
        <fgColor rgb="FF2F5496"/>
        <bgColor indexed="64"/>
      </patternFill>
    </fill>
    <fill>
      <patternFill patternType="solid">
        <fgColor rgb="FFA8D08D"/>
        <bgColor indexed="64"/>
      </patternFill>
    </fill>
    <fill>
      <patternFill patternType="solid">
        <fgColor rgb="FFC5E0B3"/>
        <bgColor indexed="64"/>
      </patternFill>
    </fill>
    <fill>
      <patternFill patternType="solid">
        <fgColor theme="0" tint="-0.249977111117893"/>
        <bgColor indexed="64"/>
      </patternFill>
    </fill>
    <fill>
      <patternFill patternType="solid">
        <fgColor rgb="FFE2EFD9"/>
        <bgColor indexed="64"/>
      </patternFill>
    </fill>
    <fill>
      <patternFill patternType="solid">
        <fgColor rgb="FFB4C6E7"/>
        <bgColor indexed="64"/>
      </patternFill>
    </fill>
    <fill>
      <patternFill patternType="solid">
        <fgColor rgb="FFD9E2F3"/>
        <bgColor indexed="64"/>
      </patternFill>
    </fill>
    <fill>
      <patternFill patternType="solid">
        <fgColor rgb="FFF4B083"/>
        <bgColor indexed="64"/>
      </patternFill>
    </fill>
    <fill>
      <patternFill patternType="solid">
        <fgColor rgb="FFF7CAAC"/>
        <bgColor indexed="64"/>
      </patternFill>
    </fill>
    <fill>
      <patternFill patternType="solid">
        <fgColor rgb="FFFBE4D5"/>
        <bgColor indexed="64"/>
      </patternFill>
    </fill>
    <fill>
      <patternFill patternType="solid">
        <fgColor rgb="FF8496B0"/>
        <bgColor indexed="64"/>
      </patternFill>
    </fill>
    <fill>
      <patternFill patternType="solid">
        <fgColor rgb="FFACB9CA"/>
        <bgColor indexed="64"/>
      </patternFill>
    </fill>
    <fill>
      <patternFill patternType="solid">
        <fgColor rgb="FFD5DCE4"/>
        <bgColor indexed="64"/>
      </patternFill>
    </fill>
    <fill>
      <patternFill patternType="solid">
        <fgColor rgb="FFFFC000"/>
        <bgColor indexed="64"/>
      </patternFill>
    </fill>
    <fill>
      <patternFill patternType="solid">
        <fgColor rgb="FFBDD6EE"/>
        <bgColor indexed="64"/>
      </patternFill>
    </fill>
    <fill>
      <patternFill patternType="solid">
        <fgColor rgb="FFFFFFFF"/>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FFFFFF"/>
        <bgColor rgb="FF000000"/>
      </patternFill>
    </fill>
    <fill>
      <patternFill patternType="solid">
        <fgColor rgb="FFF7F7F8"/>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0" tint="-4.9989318521683403E-2"/>
        <bgColor rgb="FF5B9BD5"/>
      </patternFill>
    </fill>
    <fill>
      <patternFill patternType="solid">
        <fgColor theme="0" tint="-0.34998626667073579"/>
        <bgColor rgb="FF5B9BD5"/>
      </patternFill>
    </fill>
    <fill>
      <patternFill patternType="solid">
        <fgColor theme="8" tint="0.59999389629810485"/>
        <bgColor rgb="FF5B9BD5"/>
      </patternFill>
    </fill>
    <fill>
      <patternFill patternType="solid">
        <fgColor rgb="FF00B0F0"/>
        <bgColor rgb="FF5B9BD5"/>
      </patternFill>
    </fill>
    <fill>
      <patternFill patternType="solid">
        <fgColor rgb="FFCC00CC"/>
        <bgColor indexed="64"/>
      </patternFill>
    </fill>
    <fill>
      <patternFill patternType="solid">
        <fgColor rgb="FF942093"/>
        <bgColor indexed="64"/>
      </patternFill>
    </fill>
    <fill>
      <patternFill patternType="solid">
        <fgColor rgb="FF7030A0"/>
        <bgColor indexed="64"/>
      </patternFill>
    </fill>
    <fill>
      <patternFill patternType="solid">
        <fgColor rgb="FFF2F2F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D9D9D9"/>
        <bgColor indexed="64"/>
      </patternFill>
    </fill>
    <fill>
      <patternFill patternType="solid">
        <fgColor rgb="FFBFBFBF"/>
        <bgColor indexed="64"/>
      </patternFill>
    </fill>
    <fill>
      <patternFill patternType="solid">
        <fgColor rgb="FFA6A6A6"/>
        <bgColor indexed="64"/>
      </patternFill>
    </fill>
    <fill>
      <patternFill patternType="solid">
        <fgColor theme="1"/>
        <bgColor indexed="64"/>
      </patternFill>
    </fill>
    <fill>
      <patternFill patternType="solid">
        <fgColor theme="0" tint="-4.9989318521683403E-2"/>
        <bgColor indexed="64"/>
      </patternFill>
    </fill>
    <fill>
      <patternFill patternType="solid">
        <fgColor theme="4"/>
        <bgColor indexed="64"/>
      </patternFill>
    </fill>
    <fill>
      <patternFill patternType="solid">
        <fgColor theme="4" tint="0.79998168889431442"/>
        <bgColor theme="4" tint="0.79998168889431442"/>
      </patternFill>
    </fill>
  </fills>
  <borders count="1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medium">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000000"/>
      </left>
      <right style="medium">
        <color rgb="FF000000"/>
      </right>
      <top style="thin">
        <color rgb="FF000000"/>
      </top>
      <bottom/>
      <diagonal/>
    </border>
    <border>
      <left style="thin">
        <color theme="0" tint="-0.14996795556505021"/>
      </left>
      <right style="thin">
        <color theme="0" tint="-0.14996795556505021"/>
      </right>
      <top style="thin">
        <color theme="0" tint="-0.14996795556505021"/>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indexed="64"/>
      </left>
      <right style="medium">
        <color rgb="FF000000"/>
      </right>
      <top style="thin">
        <color indexed="64"/>
      </top>
      <bottom style="thin">
        <color indexed="64"/>
      </bottom>
      <diagonal/>
    </border>
    <border>
      <left style="medium">
        <color rgb="FF000000"/>
      </left>
      <right/>
      <top/>
      <bottom style="medium">
        <color rgb="FF000000"/>
      </bottom>
      <diagonal/>
    </border>
    <border>
      <left style="thin">
        <color rgb="FF000000"/>
      </left>
      <right style="thin">
        <color indexed="64"/>
      </right>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diagonal/>
    </border>
    <border>
      <left/>
      <right/>
      <top style="thin">
        <color rgb="FF000000"/>
      </top>
      <bottom style="thin">
        <color rgb="FF000000"/>
      </bottom>
      <diagonal/>
    </border>
    <border>
      <left style="thin">
        <color indexed="64"/>
      </left>
      <right/>
      <top style="thin">
        <color rgb="FF000000"/>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style="medium">
        <color rgb="FF000000"/>
      </top>
      <bottom/>
      <diagonal/>
    </border>
    <border>
      <left style="thin">
        <color rgb="FF000000"/>
      </left>
      <right style="medium">
        <color indexed="64"/>
      </right>
      <top style="medium">
        <color rgb="FF000000"/>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rgb="FF000000"/>
      </top>
      <bottom style="thin">
        <color indexed="64"/>
      </bottom>
      <diagonal/>
    </border>
    <border>
      <left/>
      <right/>
      <top style="thin">
        <color rgb="FF000000"/>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thick">
        <color rgb="FFFFFFFF"/>
      </left>
      <right style="thick">
        <color rgb="FFFFFFFF"/>
      </right>
      <top style="thick">
        <color rgb="FFFFFFFF"/>
      </top>
      <bottom style="thick">
        <color rgb="FFFFFFFF"/>
      </bottom>
      <diagonal/>
    </border>
    <border>
      <left style="thin">
        <color rgb="FFD3D3D3"/>
      </left>
      <right style="thin">
        <color rgb="FFD3D3D3"/>
      </right>
      <top style="thin">
        <color rgb="FFD3D3D3"/>
      </top>
      <bottom style="thin">
        <color rgb="FFD3D3D3"/>
      </bottom>
      <diagonal/>
    </border>
    <border>
      <left/>
      <right style="medium">
        <color indexed="64"/>
      </right>
      <top/>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right/>
      <top/>
      <bottom style="thin">
        <color theme="4" tint="0.39997558519241921"/>
      </bottom>
      <diagonal/>
    </border>
    <border>
      <left/>
      <right/>
      <top/>
      <bottom style="medium">
        <color theme="1"/>
      </bottom>
      <diagonal/>
    </border>
    <border>
      <left style="thin">
        <color indexed="64"/>
      </left>
      <right style="thin">
        <color indexed="64"/>
      </right>
      <top style="thin">
        <color indexed="64"/>
      </top>
      <bottom style="medium">
        <color theme="1"/>
      </bottom>
      <diagonal/>
    </border>
    <border>
      <left/>
      <right/>
      <top style="thin">
        <color theme="0" tint="-0.249977111117893"/>
      </top>
      <bottom style="medium">
        <color theme="1"/>
      </bottom>
      <diagonal/>
    </border>
    <border>
      <left style="thin">
        <color indexed="64"/>
      </left>
      <right style="medium">
        <color theme="1"/>
      </right>
      <top style="thin">
        <color indexed="64"/>
      </top>
      <bottom style="medium">
        <color theme="1"/>
      </bottom>
      <diagonal/>
    </border>
    <border>
      <left style="thin">
        <color theme="0" tint="-0.249977111117893"/>
      </left>
      <right style="thin">
        <color theme="0" tint="-0.249977111117893"/>
      </right>
      <top style="medium">
        <color theme="1"/>
      </top>
      <bottom style="thin">
        <color theme="0" tint="-0.249977111117893"/>
      </bottom>
      <diagonal/>
    </border>
    <border>
      <left/>
      <right style="medium">
        <color theme="1"/>
      </right>
      <top style="medium">
        <color theme="1"/>
      </top>
      <bottom style="thin">
        <color theme="0" tint="-0.249977111117893"/>
      </bottom>
      <diagonal/>
    </border>
    <border>
      <left/>
      <right style="medium">
        <color theme="1"/>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medium">
        <color theme="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theme="1"/>
      </right>
      <top style="medium">
        <color indexed="64"/>
      </top>
      <bottom style="thin">
        <color indexed="64"/>
      </bottom>
      <diagonal/>
    </border>
    <border>
      <left style="medium">
        <color theme="1"/>
      </left>
      <right/>
      <top style="medium">
        <color indexed="64"/>
      </top>
      <bottom style="thin">
        <color theme="0" tint="-0.249977111117893"/>
      </bottom>
      <diagonal/>
    </border>
    <border>
      <left/>
      <right/>
      <top style="medium">
        <color indexed="64"/>
      </top>
      <bottom style="thin">
        <color theme="0" tint="-0.249977111117893"/>
      </bottom>
      <diagonal/>
    </border>
    <border>
      <left/>
      <right style="medium">
        <color indexed="64"/>
      </right>
      <top style="medium">
        <color indexed="64"/>
      </top>
      <bottom style="thin">
        <color theme="0" tint="-0.249977111117893"/>
      </bottom>
      <diagonal/>
    </border>
    <border>
      <left style="medium">
        <color indexed="64"/>
      </left>
      <right/>
      <top/>
      <bottom style="medium">
        <color theme="1"/>
      </bottom>
      <diagonal/>
    </border>
    <border>
      <left/>
      <right style="medium">
        <color indexed="64"/>
      </right>
      <top style="thin">
        <color theme="0" tint="-0.249977111117893"/>
      </top>
      <bottom style="medium">
        <color theme="1"/>
      </bottom>
      <diagonal/>
    </border>
    <border>
      <left style="medium">
        <color indexed="64"/>
      </left>
      <right style="thin">
        <color theme="0" tint="-0.249977111117893"/>
      </right>
      <top style="medium">
        <color theme="1"/>
      </top>
      <bottom style="thin">
        <color theme="0" tint="-0.249977111117893"/>
      </bottom>
      <diagonal/>
    </border>
    <border>
      <left style="thin">
        <color theme="0" tint="-0.249977111117893"/>
      </left>
      <right style="medium">
        <color indexed="64"/>
      </right>
      <top style="medium">
        <color theme="1"/>
      </top>
      <bottom style="thin">
        <color theme="0" tint="-0.249977111117893"/>
      </bottom>
      <diagonal/>
    </border>
    <border>
      <left style="medium">
        <color indexed="64"/>
      </left>
      <right style="thin">
        <color theme="0" tint="-0.249977111117893"/>
      </right>
      <top style="thin">
        <color theme="0" tint="-0.249977111117893"/>
      </top>
      <bottom style="thin">
        <color theme="0" tint="-0.249977111117893"/>
      </bottom>
      <diagonal/>
    </border>
    <border>
      <left style="thin">
        <color theme="0" tint="-0.249977111117893"/>
      </left>
      <right style="medium">
        <color indexed="64"/>
      </right>
      <top style="thin">
        <color theme="0" tint="-0.249977111117893"/>
      </top>
      <bottom style="thin">
        <color theme="0" tint="-0.249977111117893"/>
      </bottom>
      <diagonal/>
    </border>
    <border>
      <left style="thin">
        <color theme="0" tint="-0.249977111117893"/>
      </left>
      <right style="medium">
        <color indexed="64"/>
      </right>
      <top style="thin">
        <color theme="0" tint="-0.249977111117893"/>
      </top>
      <bottom style="medium">
        <color theme="1"/>
      </bottom>
      <diagonal/>
    </border>
    <border>
      <left style="medium">
        <color indexed="64"/>
      </left>
      <right style="thin">
        <color theme="0" tint="-0.249977111117893"/>
      </right>
      <top style="thin">
        <color theme="0" tint="-0.249977111117893"/>
      </top>
      <bottom style="medium">
        <color indexed="64"/>
      </bottom>
      <diagonal/>
    </border>
    <border>
      <left style="thin">
        <color theme="0" tint="-0.249977111117893"/>
      </left>
      <right style="thin">
        <color theme="0" tint="-0.249977111117893"/>
      </right>
      <top style="thin">
        <color theme="0" tint="-0.249977111117893"/>
      </top>
      <bottom style="medium">
        <color indexed="64"/>
      </bottom>
      <diagonal/>
    </border>
    <border>
      <left style="thin">
        <color theme="0" tint="-0.249977111117893"/>
      </left>
      <right style="medium">
        <color indexed="64"/>
      </right>
      <top style="thin">
        <color theme="0" tint="-0.249977111117893"/>
      </top>
      <bottom style="medium">
        <color indexed="64"/>
      </bottom>
      <diagonal/>
    </border>
    <border>
      <left style="thin">
        <color theme="0" tint="-0.249977111117893"/>
      </left>
      <right style="thin">
        <color theme="0" tint="-0.249977111117893"/>
      </right>
      <top style="medium">
        <color theme="1"/>
      </top>
      <bottom/>
      <diagonal/>
    </border>
    <border>
      <left style="thin">
        <color theme="0" tint="-0.249977111117893"/>
      </left>
      <right style="thin">
        <color theme="0" tint="-0.249977111117893"/>
      </right>
      <top/>
      <bottom/>
      <diagonal/>
    </border>
    <border>
      <left/>
      <right style="thin">
        <color theme="0" tint="-0.249977111117893"/>
      </right>
      <top style="medium">
        <color theme="1"/>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medium">
        <color indexed="64"/>
      </bottom>
      <diagonal/>
    </border>
    <border>
      <left style="medium">
        <color indexed="64"/>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right style="medium">
        <color theme="1"/>
      </right>
      <top style="thin">
        <color theme="0" tint="-0.249977111117893"/>
      </top>
      <bottom/>
      <diagonal/>
    </border>
    <border>
      <left style="medium">
        <color indexed="64"/>
      </left>
      <right style="thin">
        <color theme="0" tint="-0.249977111117893"/>
      </right>
      <top style="medium">
        <color indexed="64"/>
      </top>
      <bottom style="thin">
        <color theme="0" tint="-0.249977111117893"/>
      </bottom>
      <diagonal/>
    </border>
    <border>
      <left style="thin">
        <color theme="0" tint="-0.249977111117893"/>
      </left>
      <right style="thin">
        <color theme="0" tint="-0.249977111117893"/>
      </right>
      <top style="medium">
        <color indexed="64"/>
      </top>
      <bottom style="thin">
        <color theme="0" tint="-0.249977111117893"/>
      </bottom>
      <diagonal/>
    </border>
    <border>
      <left style="thin">
        <color theme="0" tint="-0.249977111117893"/>
      </left>
      <right style="thin">
        <color theme="0" tint="-0.249977111117893"/>
      </right>
      <top style="medium">
        <color indexed="64"/>
      </top>
      <bottom/>
      <diagonal/>
    </border>
    <border>
      <left/>
      <right style="medium">
        <color indexed="64"/>
      </right>
      <top style="thin">
        <color theme="0" tint="-0.249977111117893"/>
      </top>
      <bottom style="thin">
        <color theme="0" tint="-0.249977111117893"/>
      </bottom>
      <diagonal/>
    </border>
    <border>
      <left style="thin">
        <color theme="0" tint="-0.249977111117893"/>
      </left>
      <right style="thin">
        <color theme="0" tint="-0.249977111117893"/>
      </right>
      <top/>
      <bottom style="medium">
        <color indexed="64"/>
      </bottom>
      <diagonal/>
    </border>
    <border>
      <left/>
      <right style="medium">
        <color indexed="64"/>
      </right>
      <top style="thin">
        <color theme="0" tint="-0.249977111117893"/>
      </top>
      <bottom style="medium">
        <color indexed="64"/>
      </bottom>
      <diagonal/>
    </border>
    <border>
      <left style="thin">
        <color indexed="64"/>
      </left>
      <right style="medium">
        <color rgb="FF000000"/>
      </right>
      <top style="thin">
        <color indexed="64"/>
      </top>
      <bottom/>
      <diagonal/>
    </border>
    <border>
      <left style="medium">
        <color rgb="FF000000"/>
      </left>
      <right style="thin">
        <color indexed="64"/>
      </right>
      <top style="thin">
        <color indexed="64"/>
      </top>
      <bottom style="thin">
        <color rgb="FF000000"/>
      </bottom>
      <diagonal/>
    </border>
    <border>
      <left style="thin">
        <color indexed="64"/>
      </left>
      <right style="medium">
        <color rgb="FF000000"/>
      </right>
      <top/>
      <bottom/>
      <diagonal/>
    </border>
    <border>
      <left style="medium">
        <color rgb="FF000000"/>
      </left>
      <right style="thin">
        <color indexed="64"/>
      </right>
      <top style="thin">
        <color rgb="FF000000"/>
      </top>
      <bottom style="thin">
        <color rgb="FF000000"/>
      </bottom>
      <diagonal/>
    </border>
    <border>
      <left style="medium">
        <color rgb="FF000000"/>
      </left>
      <right style="thin">
        <color indexed="64"/>
      </right>
      <top style="thin">
        <color rgb="FF000000"/>
      </top>
      <bottom/>
      <diagonal/>
    </border>
    <border>
      <left style="thin">
        <color indexed="64"/>
      </left>
      <right style="medium">
        <color rgb="FF000000"/>
      </right>
      <top/>
      <bottom style="thin">
        <color indexed="64"/>
      </bottom>
      <diagonal/>
    </border>
    <border>
      <left style="medium">
        <color rgb="FF000000"/>
      </left>
      <right style="thin">
        <color indexed="64"/>
      </right>
      <top style="medium">
        <color rgb="FF000000"/>
      </top>
      <bottom style="thin">
        <color indexed="64"/>
      </bottom>
      <diagonal/>
    </border>
  </borders>
  <cellStyleXfs count="8">
    <xf numFmtId="0" fontId="0" fillId="0" borderId="0"/>
    <xf numFmtId="0" fontId="4" fillId="0" borderId="0"/>
    <xf numFmtId="165" fontId="4" fillId="0" borderId="0" applyFont="0" applyFill="0" applyBorder="0" applyAlignment="0" applyProtection="0"/>
    <xf numFmtId="43" fontId="39" fillId="0" borderId="0" applyFont="0" applyFill="0" applyBorder="0" applyAlignment="0" applyProtection="0"/>
    <xf numFmtId="0" fontId="95" fillId="0" borderId="0"/>
    <xf numFmtId="0" fontId="39" fillId="0" borderId="0"/>
    <xf numFmtId="9" fontId="39" fillId="0" borderId="0" applyFont="0" applyFill="0" applyBorder="0" applyAlignment="0" applyProtection="0"/>
    <xf numFmtId="0" fontId="105" fillId="0" borderId="0"/>
  </cellStyleXfs>
  <cellXfs count="632">
    <xf numFmtId="0" fontId="0" fillId="0" borderId="0" xfId="0"/>
    <xf numFmtId="0" fontId="4" fillId="0" borderId="0" xfId="1"/>
    <xf numFmtId="0" fontId="8" fillId="0" borderId="0" xfId="1" applyFont="1"/>
    <xf numFmtId="0" fontId="10" fillId="0" borderId="1" xfId="1" applyFont="1" applyBorder="1" applyAlignment="1">
      <alignment horizontal="left" vertical="center" wrapText="1"/>
    </xf>
    <xf numFmtId="0" fontId="9" fillId="0" borderId="1" xfId="1" applyFont="1" applyBorder="1" applyAlignment="1">
      <alignment horizontal="left" vertical="center" wrapText="1"/>
    </xf>
    <xf numFmtId="166" fontId="4" fillId="0" borderId="1" xfId="1" applyNumberFormat="1" applyBorder="1"/>
    <xf numFmtId="0" fontId="0" fillId="0" borderId="1" xfId="0" applyBorder="1"/>
    <xf numFmtId="0" fontId="12" fillId="8" borderId="1" xfId="0" applyFont="1" applyFill="1" applyBorder="1" applyAlignment="1">
      <alignment horizontal="center" vertical="center"/>
    </xf>
    <xf numFmtId="0" fontId="13" fillId="8" borderId="1" xfId="0" applyFont="1" applyFill="1" applyBorder="1" applyAlignment="1">
      <alignment horizontal="center" vertical="center"/>
    </xf>
    <xf numFmtId="0" fontId="14" fillId="9" borderId="1" xfId="0" applyFont="1" applyFill="1" applyBorder="1" applyAlignment="1">
      <alignment vertical="center"/>
    </xf>
    <xf numFmtId="0" fontId="5" fillId="10" borderId="1" xfId="0" applyFont="1" applyFill="1" applyBorder="1" applyAlignment="1">
      <alignment vertical="center"/>
    </xf>
    <xf numFmtId="0" fontId="5" fillId="11" borderId="1" xfId="0" applyFont="1" applyFill="1" applyBorder="1" applyAlignment="1">
      <alignment vertical="center"/>
    </xf>
    <xf numFmtId="0" fontId="6" fillId="0" borderId="4" xfId="0" applyFont="1" applyBorder="1" applyAlignment="1">
      <alignment horizontal="left" vertical="center"/>
    </xf>
    <xf numFmtId="0" fontId="6" fillId="0" borderId="1" xfId="0" applyFont="1" applyBorder="1" applyAlignment="1">
      <alignment vertical="center"/>
    </xf>
    <xf numFmtId="0" fontId="5" fillId="11" borderId="1" xfId="0" applyFont="1" applyFill="1" applyBorder="1" applyAlignment="1">
      <alignment horizontal="left" vertical="center"/>
    </xf>
    <xf numFmtId="0" fontId="6" fillId="0" borderId="1" xfId="0" applyFont="1" applyBorder="1" applyAlignment="1">
      <alignment horizontal="left" vertical="center"/>
    </xf>
    <xf numFmtId="0" fontId="7" fillId="11" borderId="1" xfId="0" applyFont="1" applyFill="1" applyBorder="1" applyAlignment="1">
      <alignment horizontal="left" vertical="center"/>
    </xf>
    <xf numFmtId="0" fontId="6" fillId="0" borderId="1" xfId="0" applyFont="1" applyBorder="1" applyAlignment="1">
      <alignment horizontal="center" vertical="center"/>
    </xf>
    <xf numFmtId="0" fontId="0" fillId="0" borderId="1" xfId="0" applyBorder="1" applyAlignment="1">
      <alignment vertical="center"/>
    </xf>
    <xf numFmtId="0" fontId="16" fillId="11" borderId="1" xfId="0" applyFont="1" applyFill="1" applyBorder="1" applyAlignment="1">
      <alignment vertical="center"/>
    </xf>
    <xf numFmtId="0" fontId="14" fillId="3" borderId="1" xfId="0" applyFont="1" applyFill="1" applyBorder="1" applyAlignment="1">
      <alignment vertical="center"/>
    </xf>
    <xf numFmtId="0" fontId="5" fillId="13" borderId="1" xfId="0" applyFont="1" applyFill="1" applyBorder="1" applyAlignment="1">
      <alignment vertical="center"/>
    </xf>
    <xf numFmtId="0" fontId="17" fillId="0" borderId="1" xfId="0" applyFont="1" applyBorder="1" applyAlignment="1">
      <alignment vertical="center"/>
    </xf>
    <xf numFmtId="0" fontId="15" fillId="0" borderId="1" xfId="0" applyFont="1" applyBorder="1" applyAlignment="1">
      <alignment vertical="center"/>
    </xf>
    <xf numFmtId="0" fontId="18" fillId="0" borderId="1" xfId="0" applyFont="1" applyBorder="1" applyAlignment="1">
      <alignment vertical="center"/>
    </xf>
    <xf numFmtId="0" fontId="5" fillId="14" borderId="1" xfId="0" applyFont="1" applyFill="1" applyBorder="1" applyAlignment="1">
      <alignment vertical="center"/>
    </xf>
    <xf numFmtId="0" fontId="6" fillId="0" borderId="1" xfId="0" applyFont="1" applyBorder="1" applyAlignment="1">
      <alignment horizontal="left" vertical="top"/>
    </xf>
    <xf numFmtId="0" fontId="14" fillId="15" borderId="1" xfId="0" applyFont="1" applyFill="1" applyBorder="1" applyAlignment="1">
      <alignment vertical="center"/>
    </xf>
    <xf numFmtId="0" fontId="5" fillId="16" borderId="1" xfId="0" applyFont="1" applyFill="1" applyBorder="1" applyAlignment="1">
      <alignment vertical="center"/>
    </xf>
    <xf numFmtId="0" fontId="19" fillId="0" borderId="1" xfId="0" applyFont="1" applyBorder="1" applyAlignment="1">
      <alignment vertical="center"/>
    </xf>
    <xf numFmtId="0" fontId="5" fillId="17" borderId="1" xfId="0" applyFont="1" applyFill="1" applyBorder="1" applyAlignment="1">
      <alignment vertical="center"/>
    </xf>
    <xf numFmtId="0" fontId="15" fillId="0" borderId="1" xfId="0" applyFont="1" applyBorder="1" applyAlignment="1">
      <alignment horizontal="left" vertical="top"/>
    </xf>
    <xf numFmtId="0" fontId="15" fillId="0" borderId="1" xfId="0" applyFont="1" applyBorder="1" applyAlignment="1">
      <alignment horizontal="center" vertical="center"/>
    </xf>
    <xf numFmtId="0" fontId="6" fillId="0" borderId="1" xfId="0" applyFont="1" applyBorder="1" applyAlignment="1">
      <alignment horizontal="center" vertical="center" wrapText="1"/>
    </xf>
    <xf numFmtId="0" fontId="14" fillId="18" borderId="1" xfId="0" applyFont="1" applyFill="1" applyBorder="1" applyAlignment="1">
      <alignment vertical="center"/>
    </xf>
    <xf numFmtId="0" fontId="5" fillId="19" borderId="1" xfId="0" applyFont="1" applyFill="1" applyBorder="1" applyAlignment="1">
      <alignment vertical="center"/>
    </xf>
    <xf numFmtId="0" fontId="5" fillId="20" borderId="1" xfId="0" applyFont="1" applyFill="1" applyBorder="1" applyAlignment="1">
      <alignment vertical="center"/>
    </xf>
    <xf numFmtId="0" fontId="20" fillId="21" borderId="1" xfId="0" applyFont="1" applyFill="1" applyBorder="1" applyAlignment="1">
      <alignment vertical="center"/>
    </xf>
    <xf numFmtId="0" fontId="21" fillId="21" borderId="1" xfId="0" applyFont="1" applyFill="1" applyBorder="1" applyAlignment="1">
      <alignment vertical="center"/>
    </xf>
    <xf numFmtId="0" fontId="19" fillId="0" borderId="1" xfId="0" applyFont="1" applyBorder="1" applyAlignment="1">
      <alignment horizontal="left" vertical="top"/>
    </xf>
    <xf numFmtId="0" fontId="19" fillId="0" borderId="1" xfId="0" applyFont="1" applyBorder="1" applyAlignment="1">
      <alignment horizontal="center" vertical="center"/>
    </xf>
    <xf numFmtId="0" fontId="19" fillId="0" borderId="1" xfId="0" applyFont="1" applyBorder="1" applyAlignment="1">
      <alignment horizontal="left" vertical="center"/>
    </xf>
    <xf numFmtId="0" fontId="20" fillId="22" borderId="1" xfId="0" applyFont="1" applyFill="1" applyBorder="1" applyAlignment="1">
      <alignment vertical="center"/>
    </xf>
    <xf numFmtId="0" fontId="6" fillId="22" borderId="1" xfId="0" applyFont="1" applyFill="1" applyBorder="1" applyAlignment="1">
      <alignment vertical="center"/>
    </xf>
    <xf numFmtId="0" fontId="6" fillId="23" borderId="1" xfId="0" applyFont="1" applyFill="1" applyBorder="1" applyAlignment="1">
      <alignment vertical="center"/>
    </xf>
    <xf numFmtId="0" fontId="6" fillId="23" borderId="1" xfId="0" applyFont="1" applyFill="1" applyBorder="1" applyAlignment="1">
      <alignment horizontal="left" vertical="top"/>
    </xf>
    <xf numFmtId="0" fontId="6" fillId="23" borderId="1" xfId="0" applyFont="1" applyFill="1" applyBorder="1" applyAlignment="1">
      <alignment horizontal="left" vertical="center"/>
    </xf>
    <xf numFmtId="0" fontId="0" fillId="23" borderId="1" xfId="0" applyFill="1" applyBorder="1" applyAlignment="1">
      <alignment horizontal="left" vertical="top"/>
    </xf>
    <xf numFmtId="0" fontId="6" fillId="23" borderId="1" xfId="0" applyFont="1" applyFill="1" applyBorder="1" applyAlignment="1">
      <alignment horizontal="center" vertical="center"/>
    </xf>
    <xf numFmtId="0" fontId="0" fillId="23" borderId="1" xfId="0" applyFill="1" applyBorder="1" applyAlignment="1">
      <alignment vertical="center"/>
    </xf>
    <xf numFmtId="0" fontId="5" fillId="23" borderId="1" xfId="0" applyFont="1" applyFill="1" applyBorder="1" applyAlignment="1">
      <alignment horizontal="left" vertical="top"/>
    </xf>
    <xf numFmtId="0" fontId="22" fillId="24" borderId="0" xfId="0" applyFont="1" applyFill="1" applyAlignment="1">
      <alignment horizontal="left" vertical="center"/>
    </xf>
    <xf numFmtId="0" fontId="14" fillId="24" borderId="1" xfId="0" applyFont="1" applyFill="1" applyBorder="1" applyAlignment="1">
      <alignment vertical="center"/>
    </xf>
    <xf numFmtId="0" fontId="5" fillId="11" borderId="5" xfId="0" applyFont="1" applyFill="1" applyBorder="1" applyAlignment="1">
      <alignment horizontal="left" vertical="center"/>
    </xf>
    <xf numFmtId="0" fontId="16" fillId="11" borderId="2" xfId="0" applyFont="1" applyFill="1" applyBorder="1" applyAlignment="1">
      <alignment vertical="center"/>
    </xf>
    <xf numFmtId="0" fontId="6" fillId="0" borderId="2" xfId="0" applyFont="1" applyBorder="1" applyAlignment="1">
      <alignment horizontal="left" vertical="center"/>
    </xf>
    <xf numFmtId="0" fontId="6" fillId="23" borderId="1" xfId="0" applyFont="1" applyFill="1" applyBorder="1" applyAlignment="1">
      <alignment horizontal="left" vertical="center" wrapText="1"/>
    </xf>
    <xf numFmtId="0" fontId="24" fillId="11" borderId="1" xfId="0" applyFont="1" applyFill="1" applyBorder="1" applyAlignment="1">
      <alignment vertical="center"/>
    </xf>
    <xf numFmtId="0" fontId="0" fillId="0" borderId="0" xfId="0" applyAlignment="1">
      <alignment vertical="center"/>
    </xf>
    <xf numFmtId="0" fontId="29" fillId="0" borderId="0" xfId="0" applyFont="1"/>
    <xf numFmtId="0" fontId="34" fillId="0" borderId="13" xfId="0" applyFont="1" applyBorder="1"/>
    <xf numFmtId="0" fontId="34" fillId="0" borderId="18" xfId="0" applyFont="1" applyBorder="1"/>
    <xf numFmtId="0" fontId="0" fillId="0" borderId="22" xfId="0" applyBorder="1" applyAlignment="1">
      <alignment vertical="top" wrapText="1"/>
    </xf>
    <xf numFmtId="1" fontId="34" fillId="0" borderId="13" xfId="0" applyNumberFormat="1" applyFont="1" applyBorder="1"/>
    <xf numFmtId="0" fontId="57" fillId="0" borderId="13" xfId="0" applyFont="1" applyBorder="1" applyAlignment="1">
      <alignment wrapText="1"/>
    </xf>
    <xf numFmtId="0" fontId="57" fillId="0" borderId="14" xfId="0" applyFont="1" applyBorder="1" applyAlignment="1">
      <alignment wrapText="1"/>
    </xf>
    <xf numFmtId="0" fontId="6" fillId="0" borderId="13" xfId="0" applyFont="1" applyBorder="1" applyAlignment="1">
      <alignment vertical="top" wrapText="1"/>
    </xf>
    <xf numFmtId="0" fontId="62" fillId="0" borderId="13" xfId="0" applyFont="1" applyBorder="1" applyAlignment="1">
      <alignment vertical="center" wrapText="1"/>
    </xf>
    <xf numFmtId="0" fontId="63" fillId="0" borderId="14" xfId="0" applyFont="1" applyBorder="1" applyAlignment="1">
      <alignment wrapText="1"/>
    </xf>
    <xf numFmtId="0" fontId="62" fillId="0" borderId="14" xfId="0" applyFont="1" applyBorder="1" applyAlignment="1">
      <alignment vertical="center" wrapText="1"/>
    </xf>
    <xf numFmtId="166" fontId="0" fillId="0" borderId="0" xfId="0" applyNumberFormat="1"/>
    <xf numFmtId="0" fontId="6" fillId="0" borderId="0" xfId="0" applyFont="1" applyAlignment="1">
      <alignment horizontal="left" vertical="center"/>
    </xf>
    <xf numFmtId="0" fontId="34" fillId="0" borderId="13" xfId="0" applyFont="1" applyBorder="1" applyAlignment="1">
      <alignment vertical="center"/>
    </xf>
    <xf numFmtId="0" fontId="65" fillId="0" borderId="0" xfId="0" applyFont="1"/>
    <xf numFmtId="172" fontId="0" fillId="0" borderId="0" xfId="0" applyNumberFormat="1"/>
    <xf numFmtId="0" fontId="60" fillId="26" borderId="13" xfId="0" applyFont="1" applyFill="1" applyBorder="1" applyAlignment="1">
      <alignment vertical="center" wrapText="1"/>
    </xf>
    <xf numFmtId="0" fontId="6" fillId="26" borderId="13" xfId="0" applyFont="1" applyFill="1" applyBorder="1" applyAlignment="1">
      <alignment wrapText="1"/>
    </xf>
    <xf numFmtId="0" fontId="62" fillId="26" borderId="13" xfId="0" applyFont="1" applyFill="1" applyBorder="1" applyAlignment="1">
      <alignment vertical="center" wrapText="1"/>
    </xf>
    <xf numFmtId="0" fontId="62" fillId="26" borderId="20" xfId="0" applyFont="1" applyFill="1" applyBorder="1" applyAlignment="1">
      <alignment vertical="center" wrapText="1"/>
    </xf>
    <xf numFmtId="0" fontId="16" fillId="0" borderId="21" xfId="0" applyFont="1" applyBorder="1" applyAlignment="1">
      <alignment horizontal="center" vertical="center"/>
    </xf>
    <xf numFmtId="0" fontId="60" fillId="26" borderId="19" xfId="0" applyFont="1" applyFill="1" applyBorder="1" applyAlignment="1">
      <alignment vertical="center" wrapText="1"/>
    </xf>
    <xf numFmtId="0" fontId="45" fillId="0" borderId="1" xfId="0" applyFont="1" applyBorder="1" applyAlignment="1">
      <alignment horizontal="left" vertical="center" wrapText="1"/>
    </xf>
    <xf numFmtId="0" fontId="58" fillId="0" borderId="14" xfId="0" applyFont="1" applyBorder="1" applyAlignment="1">
      <alignment horizontal="left" vertical="center" wrapText="1"/>
    </xf>
    <xf numFmtId="0" fontId="58" fillId="0" borderId="23" xfId="0" applyFont="1" applyBorder="1" applyAlignment="1">
      <alignment horizontal="left" vertical="center" wrapText="1"/>
    </xf>
    <xf numFmtId="0" fontId="71" fillId="0" borderId="14" xfId="0" applyFont="1" applyBorder="1" applyAlignment="1">
      <alignment horizontal="left" vertical="center" wrapText="1"/>
    </xf>
    <xf numFmtId="0" fontId="16" fillId="0" borderId="25" xfId="0" applyFont="1" applyBorder="1" applyAlignment="1">
      <alignment horizontal="center" vertical="center"/>
    </xf>
    <xf numFmtId="0" fontId="60" fillId="0" borderId="26" xfId="0" applyFont="1" applyBorder="1" applyAlignment="1">
      <alignment horizontal="left" vertical="center" wrapText="1"/>
    </xf>
    <xf numFmtId="0" fontId="63" fillId="0" borderId="26" xfId="0" applyFont="1" applyBorder="1" applyAlignment="1">
      <alignment wrapText="1"/>
    </xf>
    <xf numFmtId="0" fontId="58" fillId="0" borderId="26" xfId="0" applyFont="1" applyBorder="1" applyAlignment="1">
      <alignment wrapText="1"/>
    </xf>
    <xf numFmtId="0" fontId="58" fillId="0" borderId="27" xfId="0" applyFont="1" applyBorder="1" applyAlignment="1">
      <alignment wrapText="1"/>
    </xf>
    <xf numFmtId="0" fontId="0" fillId="0" borderId="28" xfId="0" applyBorder="1"/>
    <xf numFmtId="0" fontId="45" fillId="0" borderId="31" xfId="0" applyFont="1" applyBorder="1" applyAlignment="1">
      <alignment horizontal="left" vertical="center" wrapText="1"/>
    </xf>
    <xf numFmtId="0" fontId="0" fillId="0" borderId="32" xfId="0" applyBorder="1"/>
    <xf numFmtId="0" fontId="45" fillId="0" borderId="34" xfId="0" applyFont="1" applyBorder="1" applyAlignment="1">
      <alignment horizontal="left" vertical="center" wrapText="1"/>
    </xf>
    <xf numFmtId="0" fontId="45" fillId="0" borderId="35" xfId="0" applyFont="1" applyBorder="1" applyAlignment="1">
      <alignment horizontal="left" vertical="center" wrapText="1"/>
    </xf>
    <xf numFmtId="0" fontId="0" fillId="0" borderId="36" xfId="0" applyBorder="1"/>
    <xf numFmtId="0" fontId="5" fillId="5" borderId="37" xfId="0" applyFont="1" applyFill="1" applyBorder="1" applyAlignment="1">
      <alignment vertical="center" wrapText="1"/>
    </xf>
    <xf numFmtId="0" fontId="5" fillId="5" borderId="38" xfId="0" applyFont="1" applyFill="1" applyBorder="1" applyAlignment="1">
      <alignment vertical="center" wrapText="1"/>
    </xf>
    <xf numFmtId="0" fontId="16" fillId="0" borderId="28" xfId="0" applyFont="1" applyBorder="1"/>
    <xf numFmtId="166" fontId="4" fillId="0" borderId="1" xfId="1" applyNumberFormat="1" applyBorder="1" applyAlignment="1">
      <alignment horizontal="right"/>
    </xf>
    <xf numFmtId="169" fontId="4" fillId="0" borderId="1" xfId="1" applyNumberFormat="1" applyBorder="1"/>
    <xf numFmtId="0" fontId="57" fillId="0" borderId="0" xfId="0" applyFont="1" applyAlignment="1">
      <alignment wrapText="1" readingOrder="1"/>
    </xf>
    <xf numFmtId="0" fontId="72" fillId="0" borderId="0" xfId="0" applyFont="1" applyAlignment="1">
      <alignment wrapText="1"/>
    </xf>
    <xf numFmtId="0" fontId="23" fillId="0" borderId="1" xfId="0" applyFont="1" applyBorder="1" applyAlignment="1">
      <alignment horizontal="left" vertical="center"/>
    </xf>
    <xf numFmtId="0" fontId="23" fillId="0" borderId="1" xfId="0" applyFont="1" applyBorder="1" applyAlignment="1">
      <alignment vertical="center" wrapText="1"/>
    </xf>
    <xf numFmtId="0" fontId="23" fillId="0" borderId="2" xfId="0" applyFont="1" applyBorder="1" applyAlignment="1">
      <alignment vertical="center" wrapText="1"/>
    </xf>
    <xf numFmtId="0" fontId="23" fillId="0" borderId="10" xfId="0" applyFont="1" applyBorder="1" applyAlignment="1">
      <alignment vertical="center" wrapText="1"/>
    </xf>
    <xf numFmtId="0" fontId="23" fillId="0" borderId="1" xfId="0" applyFont="1" applyBorder="1" applyAlignment="1">
      <alignment horizontal="left" vertical="center" wrapText="1"/>
    </xf>
    <xf numFmtId="0" fontId="28" fillId="0" borderId="0" xfId="0" applyFont="1" applyAlignment="1">
      <alignment horizontal="left" vertical="top" wrapText="1"/>
    </xf>
    <xf numFmtId="0" fontId="28" fillId="0" borderId="0" xfId="0" applyFont="1" applyAlignment="1">
      <alignment horizontal="left" vertical="center" wrapText="1"/>
    </xf>
    <xf numFmtId="170" fontId="28" fillId="0" borderId="0" xfId="0" applyNumberFormat="1" applyFont="1" applyAlignment="1">
      <alignment vertical="center" wrapText="1"/>
    </xf>
    <xf numFmtId="170" fontId="28" fillId="0" borderId="0" xfId="0" applyNumberFormat="1" applyFont="1" applyAlignment="1">
      <alignment wrapText="1"/>
    </xf>
    <xf numFmtId="0" fontId="28" fillId="0" borderId="0" xfId="0" applyFont="1" applyAlignment="1">
      <alignment vertical="center" wrapText="1"/>
    </xf>
    <xf numFmtId="0" fontId="34" fillId="0" borderId="0" xfId="0" applyFont="1"/>
    <xf numFmtId="0" fontId="34" fillId="0" borderId="0" xfId="0" applyFont="1" applyAlignment="1">
      <alignment vertical="center"/>
    </xf>
    <xf numFmtId="0" fontId="32" fillId="4" borderId="0" xfId="0" applyFont="1" applyFill="1" applyAlignment="1">
      <alignment vertical="center"/>
    </xf>
    <xf numFmtId="0" fontId="32" fillId="0" borderId="0" xfId="1" applyFont="1" applyAlignment="1">
      <alignment horizontal="left" vertical="center" wrapText="1"/>
    </xf>
    <xf numFmtId="0" fontId="31" fillId="0" borderId="0" xfId="1" applyFont="1" applyAlignment="1">
      <alignment horizontal="left" vertical="center" wrapText="1"/>
    </xf>
    <xf numFmtId="166" fontId="34" fillId="0" borderId="0" xfId="1" applyNumberFormat="1" applyFont="1"/>
    <xf numFmtId="170" fontId="34" fillId="0" borderId="0" xfId="0" applyNumberFormat="1" applyFont="1" applyAlignment="1">
      <alignment vertical="center"/>
    </xf>
    <xf numFmtId="166" fontId="34" fillId="0" borderId="0" xfId="1" applyNumberFormat="1" applyFont="1" applyAlignment="1">
      <alignment horizontal="right"/>
    </xf>
    <xf numFmtId="1" fontId="34" fillId="0" borderId="0" xfId="0" applyNumberFormat="1" applyFont="1"/>
    <xf numFmtId="0" fontId="0" fillId="0" borderId="24" xfId="0" applyBorder="1" applyAlignment="1">
      <alignment vertical="top" wrapText="1"/>
    </xf>
    <xf numFmtId="0" fontId="28" fillId="0" borderId="0" xfId="0" applyFont="1" applyAlignment="1">
      <alignment vertical="top" wrapText="1"/>
    </xf>
    <xf numFmtId="0" fontId="34" fillId="0" borderId="0" xfId="0" applyFont="1" applyAlignment="1">
      <alignment vertical="top"/>
    </xf>
    <xf numFmtId="0" fontId="28" fillId="0" borderId="0" xfId="0" applyFont="1" applyAlignment="1">
      <alignment vertical="top"/>
    </xf>
    <xf numFmtId="0" fontId="0" fillId="0" borderId="0" xfId="0" applyAlignment="1">
      <alignment vertical="top" wrapText="1"/>
    </xf>
    <xf numFmtId="0" fontId="7" fillId="0" borderId="0" xfId="0" applyFont="1" applyAlignment="1">
      <alignment vertical="top"/>
    </xf>
    <xf numFmtId="0" fontId="28" fillId="39" borderId="0" xfId="0" applyFont="1" applyFill="1" applyAlignment="1">
      <alignment horizontal="left" vertical="top" wrapText="1"/>
    </xf>
    <xf numFmtId="0" fontId="34" fillId="39" borderId="0" xfId="0" applyFont="1" applyFill="1" applyAlignment="1">
      <alignment vertical="top"/>
    </xf>
    <xf numFmtId="0" fontId="28" fillId="0" borderId="0" xfId="0" applyFont="1" applyAlignment="1">
      <alignment horizontal="right" vertical="top"/>
    </xf>
    <xf numFmtId="0" fontId="34" fillId="0" borderId="0" xfId="0" applyFont="1" applyAlignment="1">
      <alignment horizontal="right" vertical="top"/>
    </xf>
    <xf numFmtId="0" fontId="0" fillId="0" borderId="39" xfId="0" applyBorder="1" applyAlignment="1">
      <alignment vertical="top" wrapText="1"/>
    </xf>
    <xf numFmtId="0" fontId="0" fillId="0" borderId="40" xfId="0" applyBorder="1" applyAlignment="1">
      <alignment vertical="top" wrapText="1"/>
    </xf>
    <xf numFmtId="0" fontId="36" fillId="3" borderId="1" xfId="0" applyFont="1" applyFill="1" applyBorder="1" applyAlignment="1">
      <alignment vertical="center" wrapText="1"/>
    </xf>
    <xf numFmtId="0" fontId="36" fillId="2" borderId="1" xfId="0" applyFont="1" applyFill="1" applyBorder="1" applyAlignment="1">
      <alignment vertical="center" wrapText="1"/>
    </xf>
    <xf numFmtId="1" fontId="36" fillId="2" borderId="1" xfId="0" applyNumberFormat="1" applyFont="1" applyFill="1" applyBorder="1" applyAlignment="1">
      <alignment vertical="center" wrapText="1"/>
    </xf>
    <xf numFmtId="0" fontId="34" fillId="0" borderId="1" xfId="0" applyFont="1" applyBorder="1"/>
    <xf numFmtId="0" fontId="48" fillId="4" borderId="1" xfId="0" applyFont="1" applyFill="1" applyBorder="1" applyAlignment="1">
      <alignment vertical="top"/>
    </xf>
    <xf numFmtId="0" fontId="50" fillId="4" borderId="1" xfId="0" applyFont="1" applyFill="1" applyBorder="1" applyAlignment="1">
      <alignment vertical="top" wrapText="1"/>
    </xf>
    <xf numFmtId="0" fontId="6" fillId="4" borderId="1" xfId="0" applyFont="1" applyFill="1" applyBorder="1" applyAlignment="1">
      <alignment vertical="top" wrapText="1"/>
    </xf>
    <xf numFmtId="170" fontId="33" fillId="4" borderId="1" xfId="0" applyNumberFormat="1" applyFont="1" applyFill="1" applyBorder="1" applyAlignment="1">
      <alignment vertical="center" wrapText="1"/>
    </xf>
    <xf numFmtId="170" fontId="6" fillId="4" borderId="1" xfId="0" applyNumberFormat="1" applyFont="1" applyFill="1" applyBorder="1" applyAlignment="1">
      <alignment vertical="center" wrapText="1"/>
    </xf>
    <xf numFmtId="168" fontId="6" fillId="4" borderId="1" xfId="3" applyNumberFormat="1" applyFont="1" applyFill="1" applyBorder="1" applyAlignment="1">
      <alignment vertical="top" wrapText="1"/>
    </xf>
    <xf numFmtId="0" fontId="6" fillId="4" borderId="1" xfId="0" applyFont="1" applyFill="1" applyBorder="1" applyAlignment="1">
      <alignment horizontal="center" vertical="top" wrapText="1"/>
    </xf>
    <xf numFmtId="0" fontId="0" fillId="0" borderId="1" xfId="0" applyBorder="1" applyAlignment="1">
      <alignment vertical="top" wrapText="1"/>
    </xf>
    <xf numFmtId="0" fontId="7" fillId="4" borderId="1" xfId="0" applyFont="1" applyFill="1" applyBorder="1" applyAlignment="1">
      <alignment vertical="top"/>
    </xf>
    <xf numFmtId="167" fontId="5" fillId="4" borderId="1" xfId="0" applyNumberFormat="1" applyFont="1" applyFill="1" applyBorder="1" applyAlignment="1">
      <alignment vertical="center" wrapText="1"/>
    </xf>
    <xf numFmtId="0" fontId="28" fillId="0" borderId="1" xfId="0" applyFont="1" applyBorder="1" applyAlignment="1">
      <alignment vertical="top" wrapText="1"/>
    </xf>
    <xf numFmtId="170" fontId="28" fillId="0" borderId="1" xfId="0" applyNumberFormat="1" applyFont="1" applyBorder="1" applyAlignment="1">
      <alignment vertical="top" wrapText="1"/>
    </xf>
    <xf numFmtId="167" fontId="28" fillId="0" borderId="1" xfId="0" applyNumberFormat="1" applyFont="1" applyBorder="1" applyAlignment="1">
      <alignment vertical="top" wrapText="1"/>
    </xf>
    <xf numFmtId="0" fontId="34" fillId="0" borderId="1" xfId="0" applyFont="1" applyBorder="1" applyAlignment="1">
      <alignment vertical="top"/>
    </xf>
    <xf numFmtId="0" fontId="28" fillId="0" borderId="1" xfId="0" applyFont="1" applyBorder="1" applyAlignment="1">
      <alignment vertical="top"/>
    </xf>
    <xf numFmtId="0" fontId="33" fillId="0" borderId="1" xfId="0" applyFont="1" applyBorder="1" applyAlignment="1">
      <alignment vertical="top" wrapText="1"/>
    </xf>
    <xf numFmtId="167" fontId="28" fillId="0" borderId="1" xfId="0" applyNumberFormat="1" applyFont="1" applyBorder="1" applyAlignment="1">
      <alignment vertical="top"/>
    </xf>
    <xf numFmtId="0" fontId="33" fillId="0" borderId="1" xfId="0" applyFont="1" applyBorder="1" applyAlignment="1">
      <alignment horizontal="left" vertical="top" wrapText="1"/>
    </xf>
    <xf numFmtId="0" fontId="28" fillId="0" borderId="1" xfId="0" applyFont="1" applyBorder="1" applyAlignment="1">
      <alignment horizontal="left" vertical="top" wrapText="1"/>
    </xf>
    <xf numFmtId="170" fontId="28" fillId="0" borderId="1" xfId="0" applyNumberFormat="1" applyFont="1" applyBorder="1" applyAlignment="1">
      <alignment vertical="center" wrapText="1"/>
    </xf>
    <xf numFmtId="170" fontId="28" fillId="0" borderId="1" xfId="0" applyNumberFormat="1" applyFont="1" applyBorder="1" applyAlignment="1">
      <alignment wrapText="1"/>
    </xf>
    <xf numFmtId="0" fontId="28" fillId="0" borderId="1" xfId="0" applyFont="1" applyBorder="1" applyAlignment="1">
      <alignment vertical="center" wrapText="1"/>
    </xf>
    <xf numFmtId="0" fontId="28" fillId="0" borderId="1" xfId="0" applyFont="1" applyBorder="1" applyAlignment="1">
      <alignment horizontal="center" vertical="center" wrapText="1"/>
    </xf>
    <xf numFmtId="0" fontId="6" fillId="4" borderId="1" xfId="0" applyFont="1" applyFill="1" applyBorder="1" applyAlignment="1">
      <alignment vertical="center" wrapText="1"/>
    </xf>
    <xf numFmtId="170" fontId="28" fillId="0" borderId="1" xfId="0" applyNumberFormat="1" applyFont="1" applyBorder="1" applyAlignment="1">
      <alignment vertical="top"/>
    </xf>
    <xf numFmtId="170" fontId="28" fillId="34" borderId="1" xfId="0" applyNumberFormat="1" applyFont="1" applyFill="1" applyBorder="1" applyAlignment="1">
      <alignment vertical="top" wrapText="1"/>
    </xf>
    <xf numFmtId="0" fontId="7" fillId="0" borderId="1" xfId="0" applyFont="1" applyBorder="1" applyAlignment="1">
      <alignment vertical="top"/>
    </xf>
    <xf numFmtId="0" fontId="46" fillId="25" borderId="1" xfId="0" applyFont="1" applyFill="1" applyBorder="1" applyAlignment="1">
      <alignment vertical="top"/>
    </xf>
    <xf numFmtId="0" fontId="47" fillId="25" borderId="1" xfId="0" applyFont="1" applyFill="1" applyBorder="1" applyAlignment="1">
      <alignment vertical="top" wrapText="1"/>
    </xf>
    <xf numFmtId="0" fontId="47" fillId="25" borderId="1" xfId="0" applyFont="1" applyFill="1" applyBorder="1" applyAlignment="1">
      <alignment vertical="center" wrapText="1"/>
    </xf>
    <xf numFmtId="168" fontId="47" fillId="25" borderId="1" xfId="3" applyNumberFormat="1" applyFont="1" applyFill="1" applyBorder="1" applyAlignment="1">
      <alignment vertical="top" wrapText="1"/>
    </xf>
    <xf numFmtId="0" fontId="47" fillId="25" borderId="1" xfId="0" applyFont="1" applyFill="1" applyBorder="1" applyAlignment="1">
      <alignment horizontal="center" vertical="top" wrapText="1"/>
    </xf>
    <xf numFmtId="0" fontId="48" fillId="25" borderId="1" xfId="0" applyFont="1" applyFill="1" applyBorder="1" applyAlignment="1">
      <alignment vertical="top"/>
    </xf>
    <xf numFmtId="0" fontId="23" fillId="25" borderId="1" xfId="0" applyFont="1" applyFill="1" applyBorder="1" applyAlignment="1">
      <alignment vertical="top" wrapText="1"/>
    </xf>
    <xf numFmtId="0" fontId="23" fillId="25" borderId="1" xfId="0" applyFont="1" applyFill="1" applyBorder="1" applyAlignment="1">
      <alignment vertical="center" wrapText="1"/>
    </xf>
    <xf numFmtId="168" fontId="23" fillId="25" borderId="1" xfId="3" applyNumberFormat="1" applyFont="1" applyFill="1" applyBorder="1" applyAlignment="1">
      <alignment vertical="top" wrapText="1"/>
    </xf>
    <xf numFmtId="0" fontId="23" fillId="25" borderId="1" xfId="0" applyFont="1" applyFill="1" applyBorder="1" applyAlignment="1">
      <alignment horizontal="center" vertical="top" wrapText="1"/>
    </xf>
    <xf numFmtId="0" fontId="7" fillId="25" borderId="1" xfId="0" applyFont="1" applyFill="1" applyBorder="1" applyAlignment="1">
      <alignment vertical="top"/>
    </xf>
    <xf numFmtId="168" fontId="28" fillId="0" borderId="1" xfId="0" applyNumberFormat="1" applyFont="1" applyBorder="1" applyAlignment="1">
      <alignment vertical="top" wrapText="1"/>
    </xf>
    <xf numFmtId="0" fontId="41" fillId="27" borderId="1" xfId="0" applyFont="1" applyFill="1" applyBorder="1" applyAlignment="1">
      <alignment vertical="top"/>
    </xf>
    <xf numFmtId="0" fontId="6" fillId="27" borderId="1" xfId="0" applyFont="1" applyFill="1" applyBorder="1" applyAlignment="1">
      <alignment vertical="top" wrapText="1"/>
    </xf>
    <xf numFmtId="0" fontId="6" fillId="27" borderId="1" xfId="0" applyFont="1" applyFill="1" applyBorder="1" applyAlignment="1">
      <alignment vertical="center" wrapText="1"/>
    </xf>
    <xf numFmtId="168" fontId="6" fillId="27" borderId="1" xfId="3" applyNumberFormat="1" applyFont="1" applyFill="1" applyBorder="1" applyAlignment="1">
      <alignment vertical="top" wrapText="1"/>
    </xf>
    <xf numFmtId="0" fontId="6" fillId="27" borderId="1" xfId="0" applyFont="1" applyFill="1" applyBorder="1" applyAlignment="1">
      <alignment horizontal="center" vertical="top" wrapText="1"/>
    </xf>
    <xf numFmtId="0" fontId="43" fillId="27" borderId="1" xfId="0" applyFont="1" applyFill="1" applyBorder="1" applyAlignment="1">
      <alignment vertical="top"/>
    </xf>
    <xf numFmtId="0" fontId="44" fillId="27" borderId="1" xfId="0" applyFont="1" applyFill="1" applyBorder="1" applyAlignment="1">
      <alignment vertical="top"/>
    </xf>
    <xf numFmtId="170" fontId="6" fillId="27" borderId="1" xfId="0" applyNumberFormat="1" applyFont="1" applyFill="1" applyBorder="1" applyAlignment="1">
      <alignment vertical="top" wrapText="1"/>
    </xf>
    <xf numFmtId="0" fontId="34" fillId="0" borderId="1" xfId="0" applyFont="1" applyBorder="1" applyAlignment="1">
      <alignment vertical="top" wrapText="1"/>
    </xf>
    <xf numFmtId="170" fontId="28" fillId="0" borderId="1" xfId="0" applyNumberFormat="1" applyFont="1" applyBorder="1" applyAlignment="1">
      <alignment horizontal="right" vertical="top" wrapText="1"/>
    </xf>
    <xf numFmtId="0" fontId="37" fillId="0" borderId="1" xfId="0" applyFont="1" applyBorder="1" applyAlignment="1">
      <alignment horizontal="center" vertical="top" wrapText="1"/>
    </xf>
    <xf numFmtId="0" fontId="28" fillId="0" borderId="1" xfId="0" applyFont="1" applyBorder="1" applyAlignment="1">
      <alignment horizontal="right" vertical="top" wrapText="1"/>
    </xf>
    <xf numFmtId="0" fontId="35" fillId="0" borderId="1" xfId="0" applyFont="1" applyBorder="1" applyAlignment="1">
      <alignment vertical="top" wrapText="1"/>
    </xf>
    <xf numFmtId="0" fontId="33" fillId="0" borderId="1" xfId="0" applyFont="1" applyBorder="1" applyAlignment="1">
      <alignment horizontal="center" vertical="top" wrapText="1"/>
    </xf>
    <xf numFmtId="0" fontId="38" fillId="0" borderId="1" xfId="0" applyFont="1" applyBorder="1" applyAlignment="1">
      <alignment vertical="top"/>
    </xf>
    <xf numFmtId="0" fontId="30" fillId="0" borderId="1" xfId="0" applyFont="1" applyBorder="1" applyAlignment="1">
      <alignment vertical="top"/>
    </xf>
    <xf numFmtId="0" fontId="30" fillId="0" borderId="1" xfId="0" applyFont="1" applyBorder="1" applyAlignment="1">
      <alignment vertical="top" wrapText="1"/>
    </xf>
    <xf numFmtId="0" fontId="28" fillId="39" borderId="1" xfId="0" applyFont="1" applyFill="1" applyBorder="1" applyAlignment="1">
      <alignment horizontal="left" vertical="top" wrapText="1"/>
    </xf>
    <xf numFmtId="170" fontId="28" fillId="39" borderId="1" xfId="0" applyNumberFormat="1" applyFont="1" applyFill="1" applyBorder="1" applyAlignment="1">
      <alignment vertical="top" wrapText="1"/>
    </xf>
    <xf numFmtId="0" fontId="28" fillId="37" borderId="1" xfId="0" applyFont="1" applyFill="1" applyBorder="1" applyAlignment="1">
      <alignment horizontal="left" vertical="top" wrapText="1"/>
    </xf>
    <xf numFmtId="170" fontId="28" fillId="39" borderId="1" xfId="0" applyNumberFormat="1" applyFont="1" applyFill="1" applyBorder="1" applyAlignment="1">
      <alignment horizontal="right" vertical="top" wrapText="1"/>
    </xf>
    <xf numFmtId="0" fontId="34" fillId="39" borderId="1" xfId="0" applyFont="1" applyFill="1" applyBorder="1" applyAlignment="1">
      <alignment vertical="top" wrapText="1"/>
    </xf>
    <xf numFmtId="0" fontId="28" fillId="39" borderId="1" xfId="0" applyFont="1" applyFill="1" applyBorder="1" applyAlignment="1">
      <alignment vertical="top" wrapText="1"/>
    </xf>
    <xf numFmtId="0" fontId="37" fillId="39" borderId="1" xfId="0" applyFont="1" applyFill="1" applyBorder="1" applyAlignment="1">
      <alignment horizontal="center" vertical="top" wrapText="1"/>
    </xf>
    <xf numFmtId="0" fontId="34" fillId="39" borderId="1" xfId="0" applyFont="1" applyFill="1" applyBorder="1" applyAlignment="1">
      <alignment vertical="top"/>
    </xf>
    <xf numFmtId="0" fontId="34" fillId="0" borderId="1" xfId="0" applyFont="1" applyBorder="1" applyAlignment="1">
      <alignment horizontal="left" vertical="top" wrapText="1"/>
    </xf>
    <xf numFmtId="0" fontId="28" fillId="0" borderId="1" xfId="0" applyFont="1" applyBorder="1" applyAlignment="1">
      <alignment horizontal="left" vertical="center" wrapText="1"/>
    </xf>
    <xf numFmtId="0" fontId="34" fillId="0" borderId="1" xfId="0" applyFont="1" applyBorder="1" applyAlignment="1">
      <alignment vertical="center" wrapText="1"/>
    </xf>
    <xf numFmtId="0" fontId="33" fillId="0" borderId="1" xfId="0" applyFont="1" applyBorder="1" applyAlignment="1">
      <alignment horizontal="right" vertical="top" wrapText="1"/>
    </xf>
    <xf numFmtId="0" fontId="35" fillId="0" borderId="1" xfId="0" applyFont="1" applyBorder="1" applyAlignment="1">
      <alignment horizontal="right" vertical="top" wrapText="1"/>
    </xf>
    <xf numFmtId="0" fontId="28" fillId="0" borderId="1" xfId="0" applyFont="1" applyBorder="1" applyAlignment="1">
      <alignment horizontal="right" vertical="top"/>
    </xf>
    <xf numFmtId="0" fontId="37" fillId="0" borderId="1" xfId="0" applyFont="1" applyBorder="1" applyAlignment="1">
      <alignment horizontal="right" vertical="top" wrapText="1"/>
    </xf>
    <xf numFmtId="0" fontId="34" fillId="0" borderId="1" xfId="0" applyFont="1" applyBorder="1" applyAlignment="1">
      <alignment horizontal="right" vertical="top"/>
    </xf>
    <xf numFmtId="170" fontId="6" fillId="27" borderId="1" xfId="0" applyNumberFormat="1" applyFont="1" applyFill="1" applyBorder="1" applyAlignment="1">
      <alignment vertical="center" wrapText="1"/>
    </xf>
    <xf numFmtId="0" fontId="61" fillId="0" borderId="1" xfId="0" applyFont="1" applyBorder="1" applyAlignment="1">
      <alignment vertical="top" wrapText="1"/>
    </xf>
    <xf numFmtId="0" fontId="61" fillId="0" borderId="1" xfId="0" applyFont="1" applyBorder="1" applyAlignment="1">
      <alignment vertical="top"/>
    </xf>
    <xf numFmtId="0" fontId="69" fillId="0" borderId="1" xfId="0" quotePrefix="1" applyFont="1" applyBorder="1" applyAlignment="1">
      <alignment wrapText="1"/>
    </xf>
    <xf numFmtId="0" fontId="28" fillId="0" borderId="1" xfId="0" applyFont="1" applyBorder="1" applyAlignment="1">
      <alignment vertical="top" wrapText="1" readingOrder="1"/>
    </xf>
    <xf numFmtId="0" fontId="69" fillId="0" borderId="1" xfId="0" applyFont="1" applyBorder="1" applyAlignment="1">
      <alignment wrapText="1"/>
    </xf>
    <xf numFmtId="0" fontId="69" fillId="0" borderId="1" xfId="0" applyFont="1" applyBorder="1"/>
    <xf numFmtId="0" fontId="45" fillId="0" borderId="1" xfId="0" applyFont="1" applyBorder="1" applyAlignment="1">
      <alignment vertical="top" wrapText="1"/>
    </xf>
    <xf numFmtId="0" fontId="70" fillId="0" borderId="1" xfId="0" applyFont="1" applyBorder="1" applyAlignment="1">
      <alignment wrapText="1"/>
    </xf>
    <xf numFmtId="0" fontId="41" fillId="36" borderId="1" xfId="0" applyFont="1" applyFill="1" applyBorder="1" applyAlignment="1">
      <alignment vertical="top"/>
    </xf>
    <xf numFmtId="0" fontId="42" fillId="36" borderId="1" xfId="0" applyFont="1" applyFill="1" applyBorder="1" applyAlignment="1">
      <alignment vertical="top" wrapText="1"/>
    </xf>
    <xf numFmtId="0" fontId="42" fillId="36" borderId="1" xfId="0" applyFont="1" applyFill="1" applyBorder="1" applyAlignment="1">
      <alignment vertical="center" wrapText="1"/>
    </xf>
    <xf numFmtId="1" fontId="42" fillId="36" borderId="1" xfId="0" applyNumberFormat="1" applyFont="1" applyFill="1" applyBorder="1" applyAlignment="1">
      <alignment vertical="top" wrapText="1"/>
    </xf>
    <xf numFmtId="168" fontId="42" fillId="36" borderId="1" xfId="3" applyNumberFormat="1" applyFont="1" applyFill="1" applyBorder="1" applyAlignment="1">
      <alignment vertical="top" wrapText="1"/>
    </xf>
    <xf numFmtId="0" fontId="42" fillId="36" borderId="1" xfId="0" applyFont="1" applyFill="1" applyBorder="1" applyAlignment="1">
      <alignment horizontal="center" vertical="top" wrapText="1"/>
    </xf>
    <xf numFmtId="0" fontId="43" fillId="36" borderId="1" xfId="0" applyFont="1" applyFill="1" applyBorder="1" applyAlignment="1">
      <alignment vertical="top"/>
    </xf>
    <xf numFmtId="0" fontId="6" fillId="36" borderId="1" xfId="0" applyFont="1" applyFill="1" applyBorder="1" applyAlignment="1">
      <alignment vertical="top" wrapText="1"/>
    </xf>
    <xf numFmtId="2" fontId="6" fillId="36" borderId="1" xfId="0" applyNumberFormat="1" applyFont="1" applyFill="1" applyBorder="1" applyAlignment="1">
      <alignment vertical="center" wrapText="1"/>
    </xf>
    <xf numFmtId="170" fontId="6" fillId="36" borderId="1" xfId="0" applyNumberFormat="1" applyFont="1" applyFill="1" applyBorder="1" applyAlignment="1">
      <alignment vertical="center" wrapText="1"/>
    </xf>
    <xf numFmtId="1" fontId="6" fillId="36" borderId="1" xfId="0" applyNumberFormat="1" applyFont="1" applyFill="1" applyBorder="1" applyAlignment="1">
      <alignment vertical="top" wrapText="1"/>
    </xf>
    <xf numFmtId="168" fontId="6" fillId="36" borderId="1" xfId="3" applyNumberFormat="1" applyFont="1" applyFill="1" applyBorder="1" applyAlignment="1">
      <alignment vertical="top" wrapText="1"/>
    </xf>
    <xf numFmtId="0" fontId="6" fillId="36" borderId="1" xfId="0" applyFont="1" applyFill="1" applyBorder="1" applyAlignment="1">
      <alignment horizontal="center" vertical="top" wrapText="1"/>
    </xf>
    <xf numFmtId="0" fontId="44" fillId="36" borderId="1" xfId="0" applyFont="1" applyFill="1" applyBorder="1" applyAlignment="1">
      <alignment vertical="top"/>
    </xf>
    <xf numFmtId="171" fontId="6" fillId="36" borderId="1" xfId="0" applyNumberFormat="1" applyFont="1" applyFill="1" applyBorder="1" applyAlignment="1">
      <alignment vertical="center" wrapText="1"/>
    </xf>
    <xf numFmtId="0" fontId="28" fillId="0" borderId="1" xfId="0" applyFont="1" applyBorder="1" applyAlignment="1">
      <alignment horizontal="center" vertical="top" wrapText="1"/>
    </xf>
    <xf numFmtId="0" fontId="6" fillId="36" borderId="1" xfId="0" applyFont="1" applyFill="1" applyBorder="1" applyAlignment="1">
      <alignment vertical="center" wrapText="1"/>
    </xf>
    <xf numFmtId="167" fontId="28" fillId="0" borderId="1" xfId="0" applyNumberFormat="1" applyFont="1" applyBorder="1" applyAlignment="1">
      <alignment wrapText="1"/>
    </xf>
    <xf numFmtId="0" fontId="28" fillId="39" borderId="1" xfId="0" applyFont="1" applyFill="1" applyBorder="1" applyAlignment="1">
      <alignment horizontal="left" vertical="center" wrapText="1"/>
    </xf>
    <xf numFmtId="0" fontId="30" fillId="0" borderId="1" xfId="0" applyFont="1" applyBorder="1" applyAlignment="1">
      <alignment vertical="center" wrapText="1"/>
    </xf>
    <xf numFmtId="0" fontId="37" fillId="0" borderId="1" xfId="0" applyFont="1" applyBorder="1" applyAlignment="1">
      <alignment horizontal="center" vertical="center" wrapText="1"/>
    </xf>
    <xf numFmtId="0" fontId="34" fillId="0" borderId="1" xfId="0" applyFont="1" applyBorder="1" applyAlignment="1">
      <alignment vertical="center"/>
    </xf>
    <xf numFmtId="3" fontId="77" fillId="0" borderId="0" xfId="0" applyNumberFormat="1" applyFont="1"/>
    <xf numFmtId="173" fontId="0" fillId="0" borderId="0" xfId="0" applyNumberFormat="1"/>
    <xf numFmtId="0" fontId="69" fillId="0" borderId="13" xfId="0" applyFont="1" applyBorder="1" applyAlignment="1">
      <alignment wrapText="1"/>
    </xf>
    <xf numFmtId="0" fontId="69" fillId="0" borderId="18" xfId="0" applyFont="1" applyBorder="1" applyAlignment="1">
      <alignment wrapText="1"/>
    </xf>
    <xf numFmtId="0" fontId="69" fillId="0" borderId="41" xfId="0" applyFont="1" applyBorder="1"/>
    <xf numFmtId="0" fontId="69" fillId="0" borderId="16" xfId="0" applyFont="1" applyBorder="1" applyAlignment="1">
      <alignment wrapText="1"/>
    </xf>
    <xf numFmtId="0" fontId="61" fillId="0" borderId="13" xfId="0" applyFont="1" applyBorder="1" applyAlignment="1">
      <alignment vertical="top"/>
    </xf>
    <xf numFmtId="0" fontId="61" fillId="0" borderId="13" xfId="0" applyFont="1" applyBorder="1" applyAlignment="1">
      <alignment vertical="top" wrapText="1"/>
    </xf>
    <xf numFmtId="164" fontId="61" fillId="0" borderId="13" xfId="0" applyNumberFormat="1" applyFont="1" applyBorder="1" applyAlignment="1">
      <alignment horizontal="right" vertical="top"/>
    </xf>
    <xf numFmtId="0" fontId="80" fillId="11" borderId="1" xfId="0" applyFont="1" applyFill="1" applyBorder="1" applyAlignment="1">
      <alignment vertical="center"/>
    </xf>
    <xf numFmtId="0" fontId="79" fillId="0" borderId="4" xfId="0" applyFont="1" applyBorder="1" applyAlignment="1">
      <alignment horizontal="left" vertical="center"/>
    </xf>
    <xf numFmtId="0" fontId="79" fillId="0" borderId="1" xfId="0" applyFont="1" applyBorder="1" applyAlignment="1">
      <alignment horizontal="left" vertical="center"/>
    </xf>
    <xf numFmtId="0" fontId="6" fillId="0" borderId="2" xfId="0" applyFont="1" applyBorder="1" applyAlignment="1">
      <alignment vertical="center"/>
    </xf>
    <xf numFmtId="0" fontId="23" fillId="0" borderId="13" xfId="0" applyFont="1" applyBorder="1" applyAlignment="1">
      <alignment horizontal="left" vertical="center" wrapText="1"/>
    </xf>
    <xf numFmtId="0" fontId="23" fillId="0" borderId="5" xfId="0" applyFont="1" applyBorder="1" applyAlignment="1">
      <alignment vertical="center" wrapText="1"/>
    </xf>
    <xf numFmtId="0" fontId="0" fillId="0" borderId="2" xfId="0" applyBorder="1"/>
    <xf numFmtId="0" fontId="0" fillId="0" borderId="18" xfId="0" applyBorder="1"/>
    <xf numFmtId="0" fontId="16" fillId="11" borderId="44" xfId="0" applyFont="1" applyFill="1" applyBorder="1"/>
    <xf numFmtId="0" fontId="63" fillId="0" borderId="14" xfId="0" applyFont="1" applyBorder="1" applyAlignment="1">
      <alignment horizontal="left" vertical="top" wrapText="1"/>
    </xf>
    <xf numFmtId="0" fontId="64" fillId="0" borderId="14" xfId="0" applyFont="1" applyBorder="1" applyAlignment="1">
      <alignment horizontal="left" vertical="top" wrapText="1"/>
    </xf>
    <xf numFmtId="0" fontId="45" fillId="0" borderId="1" xfId="0" applyFont="1" applyBorder="1" applyAlignment="1">
      <alignment horizontal="left" vertical="top" wrapText="1"/>
    </xf>
    <xf numFmtId="0" fontId="0" fillId="0" borderId="34" xfId="0" applyBorder="1" applyAlignment="1">
      <alignment horizontal="left" vertical="top"/>
    </xf>
    <xf numFmtId="0" fontId="10" fillId="0" borderId="2" xfId="1" applyFont="1" applyBorder="1" applyAlignment="1">
      <alignment horizontal="left" vertical="center" wrapText="1"/>
    </xf>
    <xf numFmtId="0" fontId="10" fillId="0" borderId="5" xfId="1" applyFont="1" applyBorder="1" applyAlignment="1">
      <alignment horizontal="left" vertical="center" wrapText="1"/>
    </xf>
    <xf numFmtId="166" fontId="34" fillId="0" borderId="0" xfId="0" applyNumberFormat="1" applyFont="1"/>
    <xf numFmtId="0" fontId="85" fillId="0" borderId="1" xfId="0" applyFont="1" applyBorder="1" applyAlignment="1">
      <alignment vertical="center" wrapText="1"/>
    </xf>
    <xf numFmtId="166" fontId="23" fillId="0" borderId="1" xfId="1" applyNumberFormat="1" applyFont="1" applyBorder="1"/>
    <xf numFmtId="0" fontId="86" fillId="0" borderId="1" xfId="0" applyFont="1" applyBorder="1" applyAlignment="1">
      <alignment vertical="top" wrapText="1"/>
    </xf>
    <xf numFmtId="0" fontId="57" fillId="26" borderId="37" xfId="0" applyFont="1" applyFill="1" applyBorder="1" applyAlignment="1">
      <alignment wrapText="1"/>
    </xf>
    <xf numFmtId="0" fontId="63" fillId="26" borderId="37" xfId="0" applyFont="1" applyFill="1" applyBorder="1" applyAlignment="1">
      <alignment wrapText="1"/>
    </xf>
    <xf numFmtId="0" fontId="62" fillId="26" borderId="37" xfId="0" applyFont="1" applyFill="1" applyBorder="1" applyAlignment="1">
      <alignment vertical="center" wrapText="1"/>
    </xf>
    <xf numFmtId="0" fontId="5" fillId="5" borderId="45" xfId="0" applyFont="1" applyFill="1" applyBorder="1" applyAlignment="1">
      <alignment vertical="center" wrapText="1"/>
    </xf>
    <xf numFmtId="0" fontId="5" fillId="5" borderId="46" xfId="0" applyFont="1" applyFill="1" applyBorder="1" applyAlignment="1">
      <alignment vertical="center" wrapText="1"/>
    </xf>
    <xf numFmtId="0" fontId="5" fillId="5" borderId="47" xfId="0" applyFont="1" applyFill="1" applyBorder="1" applyAlignment="1">
      <alignment vertical="center" wrapText="1"/>
    </xf>
    <xf numFmtId="0" fontId="62" fillId="0" borderId="49" xfId="0" applyFont="1" applyBorder="1" applyAlignment="1">
      <alignment vertical="center" wrapText="1"/>
    </xf>
    <xf numFmtId="0" fontId="58" fillId="0" borderId="49" xfId="0" applyFont="1" applyBorder="1" applyAlignment="1">
      <alignment wrapText="1"/>
    </xf>
    <xf numFmtId="0" fontId="58" fillId="0" borderId="51" xfId="0" applyFont="1" applyBorder="1" applyAlignment="1">
      <alignment wrapText="1"/>
    </xf>
    <xf numFmtId="0" fontId="60" fillId="26" borderId="52" xfId="0" applyFont="1" applyFill="1" applyBorder="1" applyAlignment="1">
      <alignment horizontal="center" vertical="center" wrapText="1"/>
    </xf>
    <xf numFmtId="0" fontId="58" fillId="26" borderId="53" xfId="0" applyFont="1" applyFill="1" applyBorder="1" applyAlignment="1">
      <alignment wrapText="1"/>
    </xf>
    <xf numFmtId="0" fontId="73" fillId="0" borderId="54" xfId="0" applyFont="1" applyBorder="1" applyAlignment="1">
      <alignment vertical="top" wrapText="1"/>
    </xf>
    <xf numFmtId="0" fontId="74" fillId="0" borderId="55" xfId="0" applyFont="1" applyBorder="1" applyAlignment="1">
      <alignment vertical="top" wrapText="1"/>
    </xf>
    <xf numFmtId="0" fontId="75" fillId="0" borderId="55" xfId="0" applyFont="1" applyBorder="1" applyAlignment="1">
      <alignment vertical="top" wrapText="1" readingOrder="1"/>
    </xf>
    <xf numFmtId="0" fontId="76" fillId="0" borderId="56" xfId="0" applyFont="1" applyBorder="1" applyAlignment="1">
      <alignment vertical="top" wrapText="1"/>
    </xf>
    <xf numFmtId="0" fontId="10" fillId="0" borderId="1" xfId="0" applyFont="1" applyBorder="1" applyAlignment="1">
      <alignment vertical="center" wrapText="1"/>
    </xf>
    <xf numFmtId="0" fontId="87" fillId="35" borderId="17" xfId="0" applyFont="1" applyFill="1" applyBorder="1" applyAlignment="1">
      <alignment horizontal="left" vertical="top" wrapText="1"/>
    </xf>
    <xf numFmtId="0" fontId="87" fillId="35" borderId="13" xfId="0" applyFont="1" applyFill="1" applyBorder="1" applyAlignment="1">
      <alignment horizontal="left" vertical="top" wrapText="1"/>
    </xf>
    <xf numFmtId="0" fontId="87" fillId="35" borderId="16" xfId="0" applyFont="1" applyFill="1" applyBorder="1" applyAlignment="1">
      <alignment horizontal="left" vertical="top" wrapText="1"/>
    </xf>
    <xf numFmtId="0" fontId="10" fillId="0" borderId="5" xfId="0" applyFont="1" applyBorder="1" applyAlignment="1">
      <alignment vertical="center" wrapText="1"/>
    </xf>
    <xf numFmtId="0" fontId="89" fillId="6" borderId="1" xfId="0" applyFont="1" applyFill="1" applyBorder="1" applyAlignment="1">
      <alignment horizontal="center" vertical="center" wrapText="1"/>
    </xf>
    <xf numFmtId="0" fontId="10" fillId="0" borderId="13" xfId="0" applyFont="1" applyBorder="1" applyAlignment="1">
      <alignment vertical="center" wrapText="1"/>
    </xf>
    <xf numFmtId="0" fontId="10" fillId="0" borderId="1" xfId="0" applyFont="1" applyBorder="1" applyAlignment="1">
      <alignment vertical="center"/>
    </xf>
    <xf numFmtId="0" fontId="87" fillId="0" borderId="1" xfId="0" applyFont="1" applyBorder="1" applyAlignment="1">
      <alignment vertical="center"/>
    </xf>
    <xf numFmtId="0" fontId="10" fillId="0" borderId="4" xfId="0" applyFont="1" applyBorder="1" applyAlignment="1">
      <alignment vertical="center"/>
    </xf>
    <xf numFmtId="0" fontId="90" fillId="0" borderId="0" xfId="0" applyFont="1"/>
    <xf numFmtId="0" fontId="89" fillId="6" borderId="2" xfId="0" applyFont="1" applyFill="1" applyBorder="1" applyAlignment="1">
      <alignment horizontal="center" vertical="center" wrapText="1"/>
    </xf>
    <xf numFmtId="0" fontId="10" fillId="0" borderId="13" xfId="0" applyFont="1" applyBorder="1" applyAlignment="1">
      <alignment vertical="top" wrapText="1"/>
    </xf>
    <xf numFmtId="0" fontId="10" fillId="0" borderId="2" xfId="0" applyFont="1" applyBorder="1" applyAlignment="1">
      <alignment vertical="center" wrapText="1"/>
    </xf>
    <xf numFmtId="0" fontId="10" fillId="0" borderId="2" xfId="0" applyFont="1" applyBorder="1" applyAlignment="1">
      <alignment vertical="center"/>
    </xf>
    <xf numFmtId="0" fontId="87" fillId="0" borderId="17" xfId="0" applyFont="1" applyBorder="1" applyAlignment="1">
      <alignment horizontal="left" vertical="top"/>
    </xf>
    <xf numFmtId="0" fontId="10" fillId="0" borderId="13" xfId="0" applyFont="1" applyBorder="1" applyAlignment="1">
      <alignment vertical="center"/>
    </xf>
    <xf numFmtId="0" fontId="87" fillId="0" borderId="13" xfId="0" applyFont="1" applyBorder="1" applyAlignment="1">
      <alignment horizontal="left" vertical="top"/>
    </xf>
    <xf numFmtId="0" fontId="10" fillId="0" borderId="16" xfId="0" applyFont="1" applyBorder="1" applyAlignment="1">
      <alignment vertical="center" wrapText="1"/>
    </xf>
    <xf numFmtId="0" fontId="10" fillId="0" borderId="16" xfId="0" applyFont="1" applyBorder="1" applyAlignment="1">
      <alignment vertical="center"/>
    </xf>
    <xf numFmtId="0" fontId="87" fillId="0" borderId="16" xfId="0" applyFont="1" applyBorder="1" applyAlignment="1">
      <alignment horizontal="left" vertical="top"/>
    </xf>
    <xf numFmtId="0" fontId="87" fillId="0" borderId="13" xfId="0" applyFont="1" applyBorder="1" applyAlignment="1">
      <alignment horizontal="left" vertical="top" wrapText="1"/>
    </xf>
    <xf numFmtId="0" fontId="10" fillId="0" borderId="15" xfId="0" applyFont="1" applyBorder="1" applyAlignment="1">
      <alignment vertical="center"/>
    </xf>
    <xf numFmtId="0" fontId="13" fillId="8" borderId="6" xfId="0" applyFont="1" applyFill="1" applyBorder="1" applyAlignment="1">
      <alignment horizontal="center" vertical="center" wrapText="1"/>
    </xf>
    <xf numFmtId="0" fontId="14" fillId="9" borderId="6" xfId="0" applyFont="1" applyFill="1" applyBorder="1" applyAlignment="1">
      <alignment vertical="center"/>
    </xf>
    <xf numFmtId="0" fontId="5" fillId="10" borderId="6" xfId="0" applyFont="1" applyFill="1" applyBorder="1" applyAlignment="1">
      <alignment vertical="center"/>
    </xf>
    <xf numFmtId="168" fontId="6" fillId="11" borderId="6" xfId="0" applyNumberFormat="1" applyFont="1" applyFill="1" applyBorder="1" applyAlignment="1">
      <alignment vertical="center"/>
    </xf>
    <xf numFmtId="168" fontId="6" fillId="0" borderId="6" xfId="0" applyNumberFormat="1" applyFont="1" applyBorder="1" applyAlignment="1">
      <alignment vertical="center"/>
    </xf>
    <xf numFmtId="0" fontId="6" fillId="11" borderId="6" xfId="0" applyFont="1" applyFill="1" applyBorder="1" applyAlignment="1">
      <alignment vertical="center"/>
    </xf>
    <xf numFmtId="168" fontId="6" fillId="0" borderId="6" xfId="0" applyNumberFormat="1" applyFont="1" applyBorder="1" applyAlignment="1">
      <alignment horizontal="center" vertical="center"/>
    </xf>
    <xf numFmtId="168" fontId="0" fillId="0" borderId="6" xfId="0" applyNumberFormat="1" applyBorder="1" applyAlignment="1">
      <alignment vertical="center"/>
    </xf>
    <xf numFmtId="168" fontId="23" fillId="0" borderId="6" xfId="0" applyNumberFormat="1" applyFont="1" applyBorder="1" applyAlignment="1">
      <alignment vertical="center"/>
    </xf>
    <xf numFmtId="168" fontId="79" fillId="11" borderId="6" xfId="0" applyNumberFormat="1" applyFont="1" applyFill="1" applyBorder="1" applyAlignment="1">
      <alignment vertical="center"/>
    </xf>
    <xf numFmtId="168" fontId="79" fillId="0" borderId="6" xfId="0" applyNumberFormat="1" applyFont="1" applyBorder="1" applyAlignment="1">
      <alignment vertical="center"/>
    </xf>
    <xf numFmtId="168" fontId="81" fillId="0" borderId="6" xfId="0" applyNumberFormat="1" applyFont="1" applyBorder="1" applyAlignment="1">
      <alignment vertical="center"/>
    </xf>
    <xf numFmtId="168" fontId="18" fillId="0" borderId="6" xfId="0" applyNumberFormat="1" applyFont="1" applyBorder="1" applyAlignment="1">
      <alignment vertical="center"/>
    </xf>
    <xf numFmtId="168" fontId="23" fillId="39" borderId="6" xfId="0" applyNumberFormat="1" applyFont="1" applyFill="1" applyBorder="1" applyAlignment="1">
      <alignment vertical="center"/>
    </xf>
    <xf numFmtId="0" fontId="14" fillId="3" borderId="6" xfId="0" applyFont="1" applyFill="1" applyBorder="1" applyAlignment="1">
      <alignment vertical="center"/>
    </xf>
    <xf numFmtId="0" fontId="5" fillId="13" borderId="6" xfId="0" applyFont="1" applyFill="1" applyBorder="1" applyAlignment="1">
      <alignment vertical="center"/>
    </xf>
    <xf numFmtId="0" fontId="0" fillId="0" borderId="6" xfId="0" applyBorder="1" applyAlignment="1">
      <alignment vertical="center"/>
    </xf>
    <xf numFmtId="0" fontId="15" fillId="0" borderId="6" xfId="0" applyFont="1" applyBorder="1" applyAlignment="1">
      <alignment vertical="center"/>
    </xf>
    <xf numFmtId="0" fontId="18" fillId="0" borderId="6" xfId="0" applyFont="1" applyBorder="1" applyAlignment="1">
      <alignment vertical="center"/>
    </xf>
    <xf numFmtId="0" fontId="5" fillId="14" borderId="6" xfId="0" applyFont="1" applyFill="1" applyBorder="1" applyAlignment="1">
      <alignment vertical="center"/>
    </xf>
    <xf numFmtId="0" fontId="6" fillId="0" borderId="6" xfId="0" applyFont="1" applyBorder="1" applyAlignment="1">
      <alignment vertical="center"/>
    </xf>
    <xf numFmtId="0" fontId="6" fillId="0" borderId="6" xfId="0" applyFont="1" applyBorder="1" applyAlignment="1">
      <alignment horizontal="center" vertical="center"/>
    </xf>
    <xf numFmtId="0" fontId="14" fillId="15" borderId="6" xfId="0" applyFont="1" applyFill="1" applyBorder="1" applyAlignment="1">
      <alignment vertical="center"/>
    </xf>
    <xf numFmtId="0" fontId="5" fillId="16" borderId="6" xfId="0" applyFont="1" applyFill="1" applyBorder="1" applyAlignment="1">
      <alignment vertical="center"/>
    </xf>
    <xf numFmtId="0" fontId="19" fillId="0" borderId="6" xfId="0" applyFont="1" applyBorder="1" applyAlignment="1">
      <alignment vertical="center"/>
    </xf>
    <xf numFmtId="0" fontId="5" fillId="17" borderId="6" xfId="0" applyFont="1" applyFill="1" applyBorder="1" applyAlignment="1">
      <alignment vertical="center"/>
    </xf>
    <xf numFmtId="0" fontId="14" fillId="18" borderId="6" xfId="0" applyFont="1" applyFill="1" applyBorder="1" applyAlignment="1">
      <alignment vertical="center"/>
    </xf>
    <xf numFmtId="0" fontId="5" fillId="19" borderId="6" xfId="0" applyFont="1" applyFill="1" applyBorder="1" applyAlignment="1">
      <alignment vertical="center"/>
    </xf>
    <xf numFmtId="0" fontId="5" fillId="20" borderId="6" xfId="0" applyFont="1" applyFill="1" applyBorder="1" applyAlignment="1">
      <alignment vertical="center"/>
    </xf>
    <xf numFmtId="0" fontId="20" fillId="21" borderId="6" xfId="0" applyFont="1" applyFill="1" applyBorder="1" applyAlignment="1">
      <alignment vertical="center"/>
    </xf>
    <xf numFmtId="0" fontId="21" fillId="21" borderId="6" xfId="0" applyFont="1" applyFill="1" applyBorder="1" applyAlignment="1">
      <alignment vertical="center"/>
    </xf>
    <xf numFmtId="0" fontId="19" fillId="0" borderId="6" xfId="0" applyFont="1" applyBorder="1" applyAlignment="1">
      <alignment horizontal="center" vertical="center"/>
    </xf>
    <xf numFmtId="0" fontId="20" fillId="22" borderId="6" xfId="0" applyFont="1" applyFill="1" applyBorder="1" applyAlignment="1">
      <alignment vertical="center"/>
    </xf>
    <xf numFmtId="0" fontId="6" fillId="22" borderId="6" xfId="0" applyFont="1" applyFill="1" applyBorder="1" applyAlignment="1">
      <alignment vertical="center"/>
    </xf>
    <xf numFmtId="0" fontId="6" fillId="23" borderId="6" xfId="0" applyFont="1" applyFill="1" applyBorder="1" applyAlignment="1">
      <alignment vertical="center"/>
    </xf>
    <xf numFmtId="0" fontId="6" fillId="23" borderId="6" xfId="0" applyFont="1" applyFill="1" applyBorder="1" applyAlignment="1">
      <alignment horizontal="center" vertical="center"/>
    </xf>
    <xf numFmtId="0" fontId="0" fillId="23" borderId="6" xfId="0" applyFill="1" applyBorder="1" applyAlignment="1">
      <alignment vertical="center"/>
    </xf>
    <xf numFmtId="0" fontId="14" fillId="24" borderId="6" xfId="0" applyFont="1" applyFill="1" applyBorder="1" applyAlignment="1">
      <alignment vertical="center"/>
    </xf>
    <xf numFmtId="168" fontId="6" fillId="0" borderId="6" xfId="0" applyNumberFormat="1" applyFont="1" applyBorder="1" applyAlignment="1">
      <alignment horizontal="right" vertical="center"/>
    </xf>
    <xf numFmtId="168" fontId="15" fillId="0" borderId="6" xfId="0" applyNumberFormat="1" applyFont="1" applyBorder="1" applyAlignment="1">
      <alignment vertical="center"/>
    </xf>
    <xf numFmtId="168" fontId="15" fillId="0" borderId="10" xfId="0" applyNumberFormat="1" applyFont="1" applyBorder="1" applyAlignment="1">
      <alignment vertical="center"/>
    </xf>
    <xf numFmtId="168" fontId="6" fillId="0" borderId="10" xfId="0" applyNumberFormat="1" applyFont="1" applyBorder="1" applyAlignment="1">
      <alignment vertical="center"/>
    </xf>
    <xf numFmtId="0" fontId="23" fillId="11" borderId="6" xfId="0" applyFont="1" applyFill="1" applyBorder="1" applyAlignment="1">
      <alignment vertical="center"/>
    </xf>
    <xf numFmtId="0" fontId="23" fillId="0" borderId="6" xfId="0" applyFont="1" applyBorder="1" applyAlignment="1">
      <alignment vertical="center"/>
    </xf>
    <xf numFmtId="0" fontId="45" fillId="39" borderId="6" xfId="0" applyFont="1" applyFill="1" applyBorder="1"/>
    <xf numFmtId="168" fontId="40" fillId="41" borderId="6" xfId="0" applyNumberFormat="1" applyFont="1" applyFill="1" applyBorder="1"/>
    <xf numFmtId="0" fontId="0" fillId="0" borderId="6" xfId="0" applyBorder="1"/>
    <xf numFmtId="0" fontId="0" fillId="0" borderId="10" xfId="0" applyBorder="1"/>
    <xf numFmtId="0" fontId="0" fillId="11" borderId="58" xfId="0" applyFill="1" applyBorder="1"/>
    <xf numFmtId="0" fontId="0" fillId="0" borderId="43" xfId="0" applyBorder="1"/>
    <xf numFmtId="0" fontId="78" fillId="40" borderId="1" xfId="0" applyFont="1" applyFill="1" applyBorder="1" applyAlignment="1">
      <alignment horizontal="center" vertical="center"/>
    </xf>
    <xf numFmtId="0" fontId="82" fillId="0" borderId="1" xfId="0" applyFont="1" applyBorder="1"/>
    <xf numFmtId="0" fontId="0" fillId="0" borderId="1" xfId="0" applyBorder="1" applyAlignment="1">
      <alignment wrapText="1"/>
    </xf>
    <xf numFmtId="0" fontId="55" fillId="0" borderId="1" xfId="0" applyFont="1" applyBorder="1"/>
    <xf numFmtId="0" fontId="92" fillId="0" borderId="1" xfId="0" applyFont="1" applyBorder="1" applyAlignment="1">
      <alignment vertical="top" wrapText="1"/>
    </xf>
    <xf numFmtId="0" fontId="92" fillId="0" borderId="1" xfId="0" applyFont="1" applyBorder="1" applyAlignment="1">
      <alignment horizontal="left" vertical="top" wrapText="1"/>
    </xf>
    <xf numFmtId="0" fontId="91" fillId="0" borderId="1" xfId="0" applyFont="1" applyBorder="1" applyAlignment="1">
      <alignment vertical="top" wrapText="1"/>
    </xf>
    <xf numFmtId="0" fontId="91" fillId="0" borderId="1" xfId="0" applyFont="1" applyBorder="1" applyAlignment="1">
      <alignment horizontal="left" vertical="top" wrapText="1"/>
    </xf>
    <xf numFmtId="0" fontId="91" fillId="0" borderId="1" xfId="0" applyFont="1" applyBorder="1" applyAlignment="1">
      <alignment vertical="center" wrapText="1"/>
    </xf>
    <xf numFmtId="0" fontId="94" fillId="0" borderId="1" xfId="0" applyFont="1" applyBorder="1" applyAlignment="1">
      <alignment vertical="center" wrapText="1"/>
    </xf>
    <xf numFmtId="0" fontId="3" fillId="26" borderId="13" xfId="0" applyFont="1" applyFill="1" applyBorder="1" applyAlignment="1">
      <alignment horizontal="left" wrapText="1"/>
    </xf>
    <xf numFmtId="168" fontId="3" fillId="0" borderId="6" xfId="0" applyNumberFormat="1" applyFont="1" applyBorder="1" applyAlignment="1">
      <alignmen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6"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6" xfId="0" applyFont="1" applyBorder="1" applyAlignment="1">
      <alignment vertical="center"/>
    </xf>
    <xf numFmtId="0" fontId="3" fillId="0" borderId="1" xfId="0" applyFont="1" applyBorder="1" applyAlignment="1">
      <alignment horizontal="left" vertical="top"/>
    </xf>
    <xf numFmtId="0" fontId="3" fillId="0" borderId="1" xfId="0" applyFont="1" applyBorder="1" applyAlignment="1">
      <alignment horizontal="center" vertical="center"/>
    </xf>
    <xf numFmtId="0" fontId="3" fillId="23" borderId="1" xfId="0" applyFont="1" applyFill="1" applyBorder="1" applyAlignment="1">
      <alignment vertical="center"/>
    </xf>
    <xf numFmtId="0" fontId="3" fillId="23" borderId="1" xfId="0" applyFont="1" applyFill="1" applyBorder="1" applyAlignment="1">
      <alignment horizontal="center" vertical="center"/>
    </xf>
    <xf numFmtId="0" fontId="3" fillId="23" borderId="1" xfId="0" applyFont="1" applyFill="1" applyBorder="1" applyAlignment="1">
      <alignment horizontal="left" vertical="center"/>
    </xf>
    <xf numFmtId="0" fontId="3" fillId="23" borderId="6" xfId="0" applyFont="1" applyFill="1" applyBorder="1" applyAlignment="1">
      <alignment horizontal="center" vertical="center"/>
    </xf>
    <xf numFmtId="0" fontId="3" fillId="23" borderId="1" xfId="0" applyFont="1" applyFill="1" applyBorder="1" applyAlignment="1">
      <alignment horizontal="left" vertical="top"/>
    </xf>
    <xf numFmtId="0" fontId="3" fillId="0" borderId="13" xfId="0" applyFont="1" applyBorder="1" applyAlignment="1">
      <alignment horizontal="left" vertical="center" wrapText="1"/>
    </xf>
    <xf numFmtId="168" fontId="3" fillId="0" borderId="6" xfId="0" applyNumberFormat="1" applyFont="1" applyBorder="1" applyAlignment="1">
      <alignment horizontal="right" vertical="center"/>
    </xf>
    <xf numFmtId="0" fontId="3" fillId="0" borderId="0" xfId="0" applyFont="1" applyAlignment="1">
      <alignment vertical="center"/>
    </xf>
    <xf numFmtId="0" fontId="3" fillId="0" borderId="13" xfId="0" applyFont="1" applyBorder="1" applyAlignment="1">
      <alignment vertical="center" wrapText="1"/>
    </xf>
    <xf numFmtId="0" fontId="3" fillId="41" borderId="3" xfId="0" applyFont="1" applyFill="1" applyBorder="1" applyAlignment="1">
      <alignment horizontal="left" vertical="center" wrapText="1"/>
    </xf>
    <xf numFmtId="0" fontId="3" fillId="11" borderId="6" xfId="0" applyFont="1" applyFill="1" applyBorder="1" applyAlignment="1">
      <alignment vertical="center"/>
    </xf>
    <xf numFmtId="3" fontId="28" fillId="0" borderId="1" xfId="0" applyNumberFormat="1" applyFont="1" applyBorder="1" applyAlignment="1">
      <alignment horizontal="right" vertical="top" wrapText="1"/>
    </xf>
    <xf numFmtId="0" fontId="64" fillId="37" borderId="14" xfId="0" applyFont="1" applyFill="1" applyBorder="1" applyAlignment="1">
      <alignment horizontal="left" vertical="top" wrapText="1"/>
    </xf>
    <xf numFmtId="0" fontId="39" fillId="0" borderId="0" xfId="5"/>
    <xf numFmtId="0" fontId="39" fillId="50" borderId="60" xfId="5" applyFill="1" applyBorder="1"/>
    <xf numFmtId="0" fontId="39" fillId="39" borderId="0" xfId="5" applyFill="1"/>
    <xf numFmtId="0" fontId="39" fillId="51" borderId="60" xfId="5" applyFill="1" applyBorder="1"/>
    <xf numFmtId="0" fontId="39" fillId="50" borderId="61" xfId="5" applyFill="1" applyBorder="1"/>
    <xf numFmtId="0" fontId="100" fillId="0" borderId="0" xfId="5" applyFont="1"/>
    <xf numFmtId="0" fontId="100" fillId="39" borderId="0" xfId="5" applyFont="1" applyFill="1"/>
    <xf numFmtId="0" fontId="39" fillId="50" borderId="62" xfId="5" applyFill="1" applyBorder="1"/>
    <xf numFmtId="0" fontId="100" fillId="50" borderId="60" xfId="5" applyFont="1" applyFill="1" applyBorder="1"/>
    <xf numFmtId="0" fontId="100" fillId="51" borderId="60" xfId="5" applyFont="1" applyFill="1" applyBorder="1"/>
    <xf numFmtId="0" fontId="39" fillId="51" borderId="62" xfId="5" applyFill="1" applyBorder="1"/>
    <xf numFmtId="9" fontId="39" fillId="0" borderId="0" xfId="5" applyNumberFormat="1"/>
    <xf numFmtId="0" fontId="101" fillId="39" borderId="0" xfId="6" applyNumberFormat="1" applyFont="1" applyFill="1" applyAlignment="1">
      <alignment horizontal="left"/>
    </xf>
    <xf numFmtId="0" fontId="102" fillId="39" borderId="0" xfId="5" applyFont="1" applyFill="1"/>
    <xf numFmtId="0" fontId="39" fillId="51" borderId="61" xfId="5" applyFill="1" applyBorder="1"/>
    <xf numFmtId="9" fontId="102" fillId="39" borderId="0" xfId="5" applyNumberFormat="1" applyFont="1" applyFill="1"/>
    <xf numFmtId="0" fontId="103" fillId="49" borderId="63" xfId="0" applyFont="1" applyFill="1" applyBorder="1" applyAlignment="1">
      <alignment horizontal="left" vertical="center" wrapText="1" readingOrder="1"/>
    </xf>
    <xf numFmtId="0" fontId="104" fillId="0" borderId="64" xfId="0" applyFont="1" applyBorder="1" applyAlignment="1">
      <alignment horizontal="center" vertical="top" wrapText="1" readingOrder="1"/>
    </xf>
    <xf numFmtId="0" fontId="103" fillId="52" borderId="63" xfId="0" applyFont="1" applyFill="1" applyBorder="1" applyAlignment="1">
      <alignment horizontal="left" vertical="center" wrapText="1" readingOrder="1"/>
    </xf>
    <xf numFmtId="0" fontId="103" fillId="53" borderId="63" xfId="0" applyFont="1" applyFill="1" applyBorder="1" applyAlignment="1">
      <alignment horizontal="left" vertical="center" wrapText="1" readingOrder="1"/>
    </xf>
    <xf numFmtId="0" fontId="103" fillId="54" borderId="63" xfId="0" applyFont="1" applyFill="1" applyBorder="1" applyAlignment="1">
      <alignment horizontal="left" vertical="center" wrapText="1" readingOrder="1"/>
    </xf>
    <xf numFmtId="0" fontId="105" fillId="0" borderId="0" xfId="7"/>
    <xf numFmtId="0" fontId="115" fillId="39" borderId="59" xfId="7" applyFont="1" applyFill="1" applyBorder="1" applyAlignment="1">
      <alignment vertical="top" wrapText="1"/>
    </xf>
    <xf numFmtId="0" fontId="115" fillId="39" borderId="59" xfId="7" applyFont="1" applyFill="1" applyBorder="1" applyAlignment="1">
      <alignment horizontal="center" vertical="center" wrapText="1"/>
    </xf>
    <xf numFmtId="0" fontId="29" fillId="39" borderId="59" xfId="7" applyFont="1" applyFill="1" applyBorder="1" applyAlignment="1">
      <alignment vertical="center" wrapText="1"/>
    </xf>
    <xf numFmtId="0" fontId="29" fillId="39" borderId="59" xfId="7" applyFont="1" applyFill="1" applyBorder="1" applyAlignment="1">
      <alignment horizontal="center" vertical="center" wrapText="1"/>
    </xf>
    <xf numFmtId="0" fontId="105" fillId="0" borderId="0" xfId="7" applyAlignment="1">
      <alignment wrapText="1"/>
    </xf>
    <xf numFmtId="0" fontId="116" fillId="57" borderId="0" xfId="7" applyFont="1" applyFill="1" applyAlignment="1">
      <alignment horizontal="center"/>
    </xf>
    <xf numFmtId="0" fontId="116" fillId="57" borderId="69" xfId="7" applyFont="1" applyFill="1" applyBorder="1" applyAlignment="1">
      <alignment horizontal="center" vertical="center"/>
    </xf>
    <xf numFmtId="0" fontId="116" fillId="57" borderId="70" xfId="7" applyFont="1" applyFill="1" applyBorder="1" applyAlignment="1">
      <alignment horizontal="center" vertical="center"/>
    </xf>
    <xf numFmtId="0" fontId="116" fillId="57" borderId="71" xfId="7" applyFont="1" applyFill="1" applyBorder="1" applyAlignment="1">
      <alignment horizontal="center" vertical="center"/>
    </xf>
    <xf numFmtId="0" fontId="39" fillId="58" borderId="72" xfId="7" applyFont="1" applyFill="1" applyBorder="1" applyAlignment="1">
      <alignment wrapText="1"/>
    </xf>
    <xf numFmtId="0" fontId="105" fillId="0" borderId="12" xfId="7" applyBorder="1" applyAlignment="1">
      <alignment horizontal="center" vertical="center"/>
    </xf>
    <xf numFmtId="0" fontId="105" fillId="0" borderId="0" xfId="7" applyAlignment="1">
      <alignment horizontal="center" vertical="center"/>
    </xf>
    <xf numFmtId="0" fontId="105" fillId="0" borderId="65" xfId="7" applyBorder="1" applyAlignment="1">
      <alignment horizontal="center" vertical="center"/>
    </xf>
    <xf numFmtId="0" fontId="2" fillId="0" borderId="59" xfId="4" applyFont="1" applyBorder="1" applyAlignment="1">
      <alignment horizontal="left" vertical="center" wrapText="1"/>
    </xf>
    <xf numFmtId="0" fontId="98" fillId="0" borderId="59" xfId="0" applyFont="1" applyBorder="1" applyAlignment="1">
      <alignment horizontal="center" vertical="center" wrapText="1"/>
    </xf>
    <xf numFmtId="0" fontId="98" fillId="0" borderId="59" xfId="4" applyFont="1" applyBorder="1" applyAlignment="1">
      <alignment horizontal="center" vertical="center" wrapText="1"/>
    </xf>
    <xf numFmtId="0" fontId="95" fillId="0" borderId="59" xfId="4" applyBorder="1"/>
    <xf numFmtId="0" fontId="99" fillId="0" borderId="59" xfId="4" applyFont="1" applyBorder="1" applyAlignment="1">
      <alignment horizontal="left" vertical="center" wrapText="1"/>
    </xf>
    <xf numFmtId="0" fontId="114" fillId="39" borderId="59" xfId="7" applyFont="1" applyFill="1" applyBorder="1" applyAlignment="1">
      <alignment vertical="center" wrapText="1"/>
    </xf>
    <xf numFmtId="0" fontId="108" fillId="42" borderId="73" xfId="7" applyFont="1" applyFill="1" applyBorder="1" applyAlignment="1">
      <alignment horizontal="center" vertical="center" textRotation="90" wrapText="1"/>
    </xf>
    <xf numFmtId="0" fontId="108" fillId="42" borderId="73" xfId="7" applyFont="1" applyFill="1" applyBorder="1" applyAlignment="1">
      <alignment horizontal="center" vertical="center" wrapText="1"/>
    </xf>
    <xf numFmtId="0" fontId="109" fillId="42" borderId="73" xfId="7" applyFont="1" applyFill="1" applyBorder="1" applyAlignment="1">
      <alignment horizontal="center" vertical="center" wrapText="1"/>
    </xf>
    <xf numFmtId="0" fontId="110" fillId="26" borderId="74" xfId="7" applyFont="1" applyFill="1" applyBorder="1" applyAlignment="1">
      <alignment horizontal="center" vertical="center" wrapText="1" readingOrder="1"/>
    </xf>
    <xf numFmtId="0" fontId="110" fillId="21" borderId="74" xfId="7" applyFont="1" applyFill="1" applyBorder="1" applyAlignment="1">
      <alignment horizontal="center" vertical="center" wrapText="1" readingOrder="1"/>
    </xf>
    <xf numFmtId="0" fontId="111" fillId="21" borderId="74" xfId="7" applyFont="1" applyFill="1" applyBorder="1" applyAlignment="1">
      <alignment horizontal="center" vertical="center" wrapText="1"/>
    </xf>
    <xf numFmtId="0" fontId="112" fillId="43" borderId="75" xfId="7" applyFont="1" applyFill="1" applyBorder="1" applyAlignment="1">
      <alignment horizontal="center" vertical="center" wrapText="1"/>
    </xf>
    <xf numFmtId="0" fontId="96" fillId="44" borderId="75" xfId="7" applyFont="1" applyFill="1" applyBorder="1" applyAlignment="1">
      <alignment horizontal="center" vertical="center" wrapText="1"/>
    </xf>
    <xf numFmtId="0" fontId="96" fillId="45" borderId="75" xfId="7" applyFont="1" applyFill="1" applyBorder="1" applyAlignment="1">
      <alignment horizontal="center" vertical="center" wrapText="1"/>
    </xf>
    <xf numFmtId="0" fontId="97" fillId="3" borderId="75" xfId="7" applyFont="1" applyFill="1" applyBorder="1" applyAlignment="1">
      <alignment horizontal="center" vertical="center" wrapText="1"/>
    </xf>
    <xf numFmtId="0" fontId="97" fillId="46" borderId="75" xfId="7" applyFont="1" applyFill="1" applyBorder="1" applyAlignment="1">
      <alignment horizontal="center" vertical="center" wrapText="1"/>
    </xf>
    <xf numFmtId="0" fontId="97" fillId="47" borderId="75" xfId="7" applyFont="1" applyFill="1" applyBorder="1" applyAlignment="1">
      <alignment horizontal="center" vertical="center" wrapText="1"/>
    </xf>
    <xf numFmtId="0" fontId="110" fillId="26" borderId="76" xfId="7" applyFont="1" applyFill="1" applyBorder="1" applyAlignment="1">
      <alignment horizontal="center" vertical="center" wrapText="1" readingOrder="1"/>
    </xf>
    <xf numFmtId="0" fontId="114" fillId="39" borderId="77" xfId="7" applyFont="1" applyFill="1" applyBorder="1" applyAlignment="1">
      <alignment vertical="center" wrapText="1"/>
    </xf>
    <xf numFmtId="0" fontId="115" fillId="39" borderId="77" xfId="7" applyFont="1" applyFill="1" applyBorder="1" applyAlignment="1">
      <alignment vertical="top" wrapText="1"/>
    </xf>
    <xf numFmtId="0" fontId="115" fillId="39" borderId="77" xfId="7" applyFont="1" applyFill="1" applyBorder="1" applyAlignment="1">
      <alignment horizontal="center" vertical="center" wrapText="1"/>
    </xf>
    <xf numFmtId="0" fontId="2" fillId="0" borderId="77" xfId="4" applyFont="1" applyBorder="1" applyAlignment="1">
      <alignment horizontal="left" vertical="center" wrapText="1"/>
    </xf>
    <xf numFmtId="0" fontId="98" fillId="0" borderId="77" xfId="0" applyFont="1" applyBorder="1" applyAlignment="1">
      <alignment horizontal="center" vertical="center" wrapText="1"/>
    </xf>
    <xf numFmtId="0" fontId="98" fillId="0" borderId="77" xfId="4" applyFont="1" applyBorder="1" applyAlignment="1">
      <alignment horizontal="center" vertical="center" wrapText="1"/>
    </xf>
    <xf numFmtId="0" fontId="95" fillId="0" borderId="77" xfId="4" applyBorder="1"/>
    <xf numFmtId="0" fontId="105" fillId="0" borderId="78" xfId="7" applyBorder="1"/>
    <xf numFmtId="0" fontId="105" fillId="0" borderId="79" xfId="7" applyBorder="1"/>
    <xf numFmtId="0" fontId="2" fillId="0" borderId="80" xfId="4" applyFont="1" applyBorder="1" applyAlignment="1">
      <alignment horizontal="left" vertical="center" wrapText="1"/>
    </xf>
    <xf numFmtId="0" fontId="98" fillId="0" borderId="80" xfId="0" applyFont="1" applyBorder="1" applyAlignment="1">
      <alignment horizontal="center" vertical="center" wrapText="1"/>
    </xf>
    <xf numFmtId="0" fontId="98" fillId="0" borderId="80" xfId="4" applyFont="1" applyBorder="1" applyAlignment="1">
      <alignment horizontal="center" vertical="center" wrapText="1"/>
    </xf>
    <xf numFmtId="0" fontId="95" fillId="0" borderId="80" xfId="4" applyBorder="1"/>
    <xf numFmtId="0" fontId="99" fillId="0" borderId="77" xfId="4" applyFont="1" applyBorder="1" applyAlignment="1">
      <alignment horizontal="left" vertical="center" wrapText="1"/>
    </xf>
    <xf numFmtId="0" fontId="108" fillId="42" borderId="87" xfId="7" applyFont="1" applyFill="1" applyBorder="1" applyAlignment="1">
      <alignment horizontal="center" vertical="center" textRotation="90" wrapText="1"/>
    </xf>
    <xf numFmtId="0" fontId="97" fillId="48" borderId="88" xfId="7" applyFont="1" applyFill="1" applyBorder="1" applyAlignment="1">
      <alignment horizontal="center" vertical="center" wrapText="1"/>
    </xf>
    <xf numFmtId="0" fontId="95" fillId="0" borderId="90" xfId="4" applyBorder="1"/>
    <xf numFmtId="0" fontId="95" fillId="0" borderId="92" xfId="4" applyBorder="1"/>
    <xf numFmtId="0" fontId="95" fillId="0" borderId="93" xfId="4" applyBorder="1"/>
    <xf numFmtId="0" fontId="114" fillId="39" borderId="95" xfId="7" applyFont="1" applyFill="1" applyBorder="1" applyAlignment="1">
      <alignment vertical="center" wrapText="1"/>
    </xf>
    <xf numFmtId="0" fontId="29" fillId="39" borderId="95" xfId="7" applyFont="1" applyFill="1" applyBorder="1" applyAlignment="1">
      <alignment vertical="center" wrapText="1"/>
    </xf>
    <xf numFmtId="0" fontId="29" fillId="39" borderId="95" xfId="7" applyFont="1" applyFill="1" applyBorder="1" applyAlignment="1">
      <alignment horizontal="center" vertical="center" wrapText="1"/>
    </xf>
    <xf numFmtId="0" fontId="2" fillId="0" borderId="95" xfId="4" applyFont="1" applyBorder="1" applyAlignment="1">
      <alignment horizontal="left" vertical="center" wrapText="1"/>
    </xf>
    <xf numFmtId="0" fontId="95" fillId="0" borderId="95" xfId="4" applyBorder="1"/>
    <xf numFmtId="0" fontId="98" fillId="0" borderId="95" xfId="0" applyFont="1" applyBorder="1" applyAlignment="1">
      <alignment horizontal="center" vertical="center" wrapText="1"/>
    </xf>
    <xf numFmtId="0" fontId="98" fillId="0" borderId="95" xfId="4" applyFont="1" applyBorder="1" applyAlignment="1">
      <alignment horizontal="center" vertical="center" wrapText="1"/>
    </xf>
    <xf numFmtId="0" fontId="99" fillId="0" borderId="95" xfId="4" applyFont="1" applyBorder="1" applyAlignment="1">
      <alignment horizontal="left" vertical="center" wrapText="1"/>
    </xf>
    <xf numFmtId="0" fontId="95" fillId="0" borderId="96" xfId="4" applyBorder="1"/>
    <xf numFmtId="0" fontId="45" fillId="56" borderId="77" xfId="4" applyFont="1" applyFill="1" applyBorder="1" applyAlignment="1">
      <alignment horizontal="left" vertical="center" wrapText="1"/>
    </xf>
    <xf numFmtId="0" fontId="45" fillId="56" borderId="59" xfId="4" applyFont="1" applyFill="1" applyBorder="1" applyAlignment="1">
      <alignment horizontal="left" vertical="center" wrapText="1"/>
    </xf>
    <xf numFmtId="0" fontId="40" fillId="56" borderId="59" xfId="4" applyFont="1" applyFill="1" applyBorder="1" applyAlignment="1">
      <alignment horizontal="left" vertical="center" wrapText="1"/>
    </xf>
    <xf numFmtId="0" fontId="45" fillId="56" borderId="95" xfId="4" applyFont="1" applyFill="1" applyBorder="1" applyAlignment="1">
      <alignment horizontal="left" vertical="center" wrapText="1"/>
    </xf>
    <xf numFmtId="0" fontId="2" fillId="0" borderId="99" xfId="4" applyFont="1" applyBorder="1" applyAlignment="1">
      <alignment horizontal="left" vertical="center" wrapText="1"/>
    </xf>
    <xf numFmtId="0" fontId="98" fillId="0" borderId="100" xfId="0" applyFont="1" applyBorder="1" applyAlignment="1">
      <alignment horizontal="center" vertical="center" wrapText="1"/>
    </xf>
    <xf numFmtId="0" fontId="2" fillId="0" borderId="101" xfId="4" applyFont="1" applyBorder="1" applyAlignment="1">
      <alignment horizontal="left" vertical="center" wrapText="1"/>
    </xf>
    <xf numFmtId="0" fontId="45" fillId="56" borderId="103" xfId="4" applyFont="1" applyFill="1" applyBorder="1" applyAlignment="1">
      <alignment horizontal="left" vertical="center" wrapText="1"/>
    </xf>
    <xf numFmtId="0" fontId="114" fillId="39" borderId="103" xfId="7" applyFont="1" applyFill="1" applyBorder="1" applyAlignment="1">
      <alignment vertical="center" wrapText="1"/>
    </xf>
    <xf numFmtId="0" fontId="115" fillId="39" borderId="103" xfId="7" applyFont="1" applyFill="1" applyBorder="1" applyAlignment="1">
      <alignment vertical="top" wrapText="1"/>
    </xf>
    <xf numFmtId="0" fontId="115" fillId="39" borderId="103" xfId="7" applyFont="1" applyFill="1" applyBorder="1" applyAlignment="1">
      <alignment vertical="center" wrapText="1"/>
    </xf>
    <xf numFmtId="0" fontId="105" fillId="0" borderId="104" xfId="7" applyBorder="1"/>
    <xf numFmtId="0" fontId="40" fillId="56" borderId="106" xfId="4" applyFont="1" applyFill="1" applyBorder="1" applyAlignment="1">
      <alignment horizontal="left" vertical="center" wrapText="1"/>
    </xf>
    <xf numFmtId="0" fontId="114" fillId="39" borderId="106" xfId="7" applyFont="1" applyFill="1" applyBorder="1" applyAlignment="1">
      <alignment vertical="center" wrapText="1"/>
    </xf>
    <xf numFmtId="0" fontId="29" fillId="39" borderId="106" xfId="7" applyFont="1" applyFill="1" applyBorder="1" applyAlignment="1">
      <alignment vertical="center" wrapText="1"/>
    </xf>
    <xf numFmtId="0" fontId="29" fillId="39" borderId="106" xfId="7" applyFont="1" applyFill="1" applyBorder="1" applyAlignment="1">
      <alignment horizontal="center" vertical="center" wrapText="1"/>
    </xf>
    <xf numFmtId="0" fontId="105" fillId="0" borderId="86" xfId="7" applyBorder="1"/>
    <xf numFmtId="0" fontId="105" fillId="0" borderId="108" xfId="7" applyBorder="1"/>
    <xf numFmtId="0" fontId="105" fillId="0" borderId="110" xfId="7" applyBorder="1"/>
    <xf numFmtId="0" fontId="118" fillId="55" borderId="0" xfId="0" applyFont="1" applyFill="1" applyAlignment="1">
      <alignment horizontal="center" vertical="center" wrapText="1"/>
    </xf>
    <xf numFmtId="0" fontId="0" fillId="50" borderId="0" xfId="0" applyFill="1" applyAlignment="1">
      <alignment horizontal="center" vertical="center" wrapText="1"/>
    </xf>
    <xf numFmtId="0" fontId="119" fillId="39" borderId="0" xfId="0" applyFont="1" applyFill="1" applyAlignment="1">
      <alignment horizontal="left" vertical="top"/>
    </xf>
    <xf numFmtId="0" fontId="119" fillId="50" borderId="112" xfId="0" applyFont="1" applyFill="1" applyBorder="1" applyAlignment="1">
      <alignment horizontal="left" vertical="top"/>
    </xf>
    <xf numFmtId="0" fontId="119" fillId="50" borderId="114" xfId="0" applyFont="1" applyFill="1" applyBorder="1" applyAlignment="1">
      <alignment horizontal="left" vertical="top"/>
    </xf>
    <xf numFmtId="0" fontId="119" fillId="50" borderId="115" xfId="0" applyFont="1" applyFill="1" applyBorder="1" applyAlignment="1">
      <alignment horizontal="left" vertical="top"/>
    </xf>
    <xf numFmtId="0" fontId="119" fillId="50" borderId="117" xfId="0" applyFont="1" applyFill="1" applyBorder="1" applyAlignment="1">
      <alignment horizontal="left" vertical="top"/>
    </xf>
    <xf numFmtId="0" fontId="119" fillId="50" borderId="111" xfId="0" applyFont="1" applyFill="1" applyBorder="1" applyAlignment="1">
      <alignment horizontal="center" vertical="center"/>
    </xf>
    <xf numFmtId="0" fontId="119" fillId="50" borderId="113" xfId="0" applyFont="1" applyFill="1" applyBorder="1" applyAlignment="1">
      <alignment horizontal="center" vertical="center"/>
    </xf>
    <xf numFmtId="0" fontId="119" fillId="50" borderId="116" xfId="0" applyFont="1" applyFill="1" applyBorder="1" applyAlignment="1">
      <alignment horizontal="center" vertical="center"/>
    </xf>
    <xf numFmtId="0" fontId="107" fillId="26" borderId="82" xfId="7" applyFont="1" applyFill="1" applyBorder="1" applyAlignment="1">
      <alignment horizontal="center" vertical="center"/>
    </xf>
    <xf numFmtId="0" fontId="107" fillId="26" borderId="83" xfId="7" applyFont="1" applyFill="1" applyBorder="1" applyAlignment="1">
      <alignment horizontal="center" vertical="center"/>
    </xf>
    <xf numFmtId="0" fontId="107" fillId="26" borderId="84" xfId="7" applyFont="1" applyFill="1" applyBorder="1" applyAlignment="1">
      <alignment horizontal="center" vertical="center"/>
    </xf>
    <xf numFmtId="0" fontId="107" fillId="26" borderId="85" xfId="7" applyFont="1" applyFill="1" applyBorder="1" applyAlignment="1">
      <alignment horizontal="center" vertical="center"/>
    </xf>
    <xf numFmtId="0" fontId="107" fillId="26" borderId="86" xfId="7" applyFont="1" applyFill="1" applyBorder="1" applyAlignment="1">
      <alignment horizontal="center" vertical="center"/>
    </xf>
    <xf numFmtId="0" fontId="113" fillId="56" borderId="105" xfId="7" applyFont="1" applyFill="1" applyBorder="1" applyAlignment="1">
      <alignment horizontal="center" vertical="center" textRotation="90"/>
    </xf>
    <xf numFmtId="0" fontId="113" fillId="56" borderId="91" xfId="7" applyFont="1" applyFill="1" applyBorder="1" applyAlignment="1">
      <alignment horizontal="center" vertical="center" textRotation="90"/>
    </xf>
    <xf numFmtId="0" fontId="113" fillId="56" borderId="94" xfId="7" applyFont="1" applyFill="1" applyBorder="1" applyAlignment="1">
      <alignment horizontal="center" vertical="center" textRotation="90"/>
    </xf>
    <xf numFmtId="0" fontId="113" fillId="56" borderId="106" xfId="7" applyFont="1" applyFill="1" applyBorder="1" applyAlignment="1">
      <alignment horizontal="center" vertical="center" textRotation="90"/>
    </xf>
    <xf numFmtId="0" fontId="113" fillId="56" borderId="59" xfId="7" applyFont="1" applyFill="1" applyBorder="1" applyAlignment="1">
      <alignment horizontal="center" vertical="center" textRotation="90"/>
    </xf>
    <xf numFmtId="0" fontId="113" fillId="56" borderId="95" xfId="7" applyFont="1" applyFill="1" applyBorder="1" applyAlignment="1">
      <alignment horizontal="center" vertical="center" textRotation="90"/>
    </xf>
    <xf numFmtId="0" fontId="30" fillId="56" borderId="106" xfId="7" applyFont="1" applyFill="1" applyBorder="1" applyAlignment="1">
      <alignment horizontal="left" vertical="center" wrapText="1"/>
    </xf>
    <xf numFmtId="0" fontId="30" fillId="56" borderId="59" xfId="7" applyFont="1" applyFill="1" applyBorder="1" applyAlignment="1">
      <alignment horizontal="left" vertical="center" wrapText="1"/>
    </xf>
    <xf numFmtId="0" fontId="30" fillId="56" borderId="95" xfId="7" applyFont="1" applyFill="1" applyBorder="1" applyAlignment="1">
      <alignment horizontal="left" vertical="center" wrapText="1"/>
    </xf>
    <xf numFmtId="0" fontId="113" fillId="56" borderId="89" xfId="7" applyFont="1" applyFill="1" applyBorder="1" applyAlignment="1">
      <alignment horizontal="center" vertical="center" textRotation="90"/>
    </xf>
    <xf numFmtId="0" fontId="113" fillId="56" borderId="102" xfId="7" applyFont="1" applyFill="1" applyBorder="1" applyAlignment="1">
      <alignment horizontal="center" vertical="center" textRotation="90"/>
    </xf>
    <xf numFmtId="0" fontId="113" fillId="56" borderId="77" xfId="7" applyFont="1" applyFill="1" applyBorder="1" applyAlignment="1">
      <alignment horizontal="center" vertical="center" textRotation="90" wrapText="1"/>
    </xf>
    <xf numFmtId="0" fontId="113" fillId="56" borderId="59" xfId="7" applyFont="1" applyFill="1" applyBorder="1" applyAlignment="1">
      <alignment horizontal="center" vertical="center" textRotation="90" wrapText="1"/>
    </xf>
    <xf numFmtId="0" fontId="113" fillId="56" borderId="103" xfId="7" applyFont="1" applyFill="1" applyBorder="1" applyAlignment="1">
      <alignment horizontal="center" vertical="center" textRotation="90" wrapText="1"/>
    </xf>
    <xf numFmtId="0" fontId="30" fillId="56" borderId="77" xfId="7" applyFont="1" applyFill="1" applyBorder="1" applyAlignment="1">
      <alignment horizontal="left" vertical="center" wrapText="1"/>
    </xf>
    <xf numFmtId="0" fontId="30" fillId="56" borderId="103" xfId="7" applyFont="1" applyFill="1" applyBorder="1" applyAlignment="1">
      <alignment horizontal="left" vertical="center" wrapText="1"/>
    </xf>
    <xf numFmtId="0" fontId="106" fillId="55" borderId="81" xfId="7" applyFont="1" applyFill="1" applyBorder="1" applyAlignment="1">
      <alignment horizontal="center" vertical="center"/>
    </xf>
    <xf numFmtId="0" fontId="106" fillId="55" borderId="82" xfId="7" applyFont="1" applyFill="1" applyBorder="1" applyAlignment="1">
      <alignment horizontal="center" vertical="center"/>
    </xf>
    <xf numFmtId="0" fontId="117" fillId="56" borderId="97" xfId="0" applyFont="1" applyFill="1" applyBorder="1" applyAlignment="1">
      <alignment horizontal="left" vertical="center" wrapText="1" readingOrder="1"/>
    </xf>
    <xf numFmtId="0" fontId="117" fillId="56" borderId="98" xfId="0" applyFont="1" applyFill="1" applyBorder="1" applyAlignment="1">
      <alignment horizontal="left" vertical="center" wrapText="1" readingOrder="1"/>
    </xf>
    <xf numFmtId="0" fontId="117" fillId="56" borderId="107" xfId="0" applyFont="1" applyFill="1" applyBorder="1" applyAlignment="1">
      <alignment horizontal="left" vertical="center" wrapText="1" readingOrder="1"/>
    </xf>
    <xf numFmtId="0" fontId="117" fillId="56" borderId="109" xfId="0" applyFont="1" applyFill="1" applyBorder="1" applyAlignment="1">
      <alignment horizontal="left" vertical="center" wrapText="1" readingOrder="1"/>
    </xf>
    <xf numFmtId="0" fontId="7" fillId="4" borderId="1" xfId="0" applyFont="1" applyFill="1" applyBorder="1" applyAlignment="1">
      <alignment horizontal="left" vertical="top"/>
    </xf>
    <xf numFmtId="0" fontId="66" fillId="11" borderId="1" xfId="0" applyFont="1" applyFill="1" applyBorder="1"/>
    <xf numFmtId="0" fontId="68" fillId="0" borderId="1" xfId="0" applyFont="1" applyBorder="1" applyAlignment="1">
      <alignment horizontal="left" vertical="center" wrapText="1"/>
    </xf>
    <xf numFmtId="0" fontId="28" fillId="0" borderId="1" xfId="0" applyFont="1" applyBorder="1" applyAlignment="1">
      <alignment horizontal="left" vertical="center" wrapText="1"/>
    </xf>
    <xf numFmtId="0" fontId="67" fillId="0" borderId="1" xfId="0" applyFont="1" applyBorder="1" applyAlignment="1">
      <alignment horizontal="left" vertical="center" wrapText="1"/>
    </xf>
    <xf numFmtId="0" fontId="67" fillId="0" borderId="1" xfId="0" applyFont="1" applyBorder="1" applyAlignment="1">
      <alignment horizontal="left" vertical="top" wrapText="1"/>
    </xf>
    <xf numFmtId="0" fontId="28" fillId="0" borderId="1" xfId="0" applyFont="1" applyBorder="1" applyAlignment="1">
      <alignment horizontal="left" vertical="top" wrapText="1"/>
    </xf>
    <xf numFmtId="0" fontId="28" fillId="0" borderId="1" xfId="0" applyFont="1" applyBorder="1" applyAlignment="1">
      <alignment vertical="top" wrapText="1"/>
    </xf>
    <xf numFmtId="0" fontId="28" fillId="0" borderId="2" xfId="0" applyFont="1" applyBorder="1" applyAlignment="1">
      <alignment vertical="top" wrapText="1"/>
    </xf>
    <xf numFmtId="0" fontId="28" fillId="0" borderId="3" xfId="0" applyFont="1" applyBorder="1" applyAlignment="1">
      <alignment vertical="top" wrapText="1"/>
    </xf>
    <xf numFmtId="0" fontId="28" fillId="0" borderId="5" xfId="0" applyFont="1" applyBorder="1" applyAlignment="1">
      <alignment vertical="top" wrapText="1"/>
    </xf>
    <xf numFmtId="0" fontId="64" fillId="0" borderId="29" xfId="0" applyFont="1" applyBorder="1" applyAlignment="1">
      <alignment horizontal="center" vertical="center" wrapText="1"/>
    </xf>
    <xf numFmtId="0" fontId="64" fillId="0" borderId="30" xfId="0" applyFont="1" applyBorder="1" applyAlignment="1">
      <alignment horizontal="center" vertical="center" wrapText="1"/>
    </xf>
    <xf numFmtId="0" fontId="64" fillId="0" borderId="33" xfId="0" applyFont="1" applyBorder="1" applyAlignment="1">
      <alignment horizontal="center" vertical="center" wrapText="1"/>
    </xf>
    <xf numFmtId="0" fontId="60" fillId="37" borderId="48" xfId="0" applyFont="1" applyFill="1" applyBorder="1" applyAlignment="1">
      <alignment horizontal="center" vertical="center" wrapText="1"/>
    </xf>
    <xf numFmtId="0" fontId="60" fillId="37" borderId="50" xfId="0" applyFont="1" applyFill="1" applyBorder="1" applyAlignment="1">
      <alignment horizontal="center" vertical="center" wrapText="1"/>
    </xf>
    <xf numFmtId="0" fontId="116" fillId="57" borderId="66" xfId="7" applyFont="1" applyFill="1" applyBorder="1" applyAlignment="1">
      <alignment horizontal="center" vertical="center"/>
    </xf>
    <xf numFmtId="0" fontId="116" fillId="57" borderId="67" xfId="7" applyFont="1" applyFill="1" applyBorder="1" applyAlignment="1">
      <alignment horizontal="center" vertical="center"/>
    </xf>
    <xf numFmtId="0" fontId="116" fillId="57" borderId="68" xfId="7" applyFont="1" applyFill="1" applyBorder="1" applyAlignment="1">
      <alignment horizontal="center" vertical="center"/>
    </xf>
    <xf numFmtId="0" fontId="88" fillId="7" borderId="1" xfId="0" applyFont="1" applyFill="1" applyBorder="1" applyAlignment="1">
      <alignment vertical="center" wrapText="1"/>
    </xf>
    <xf numFmtId="0" fontId="89" fillId="38" borderId="0" xfId="0" applyFont="1" applyFill="1" applyAlignment="1">
      <alignment horizontal="left" vertical="center" wrapText="1"/>
    </xf>
    <xf numFmtId="0" fontId="89" fillId="38" borderId="9" xfId="0" applyFont="1" applyFill="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23" fillId="11" borderId="13" xfId="0" applyFont="1" applyFill="1" applyBorder="1" applyAlignment="1">
      <alignment horizontal="center" vertical="center"/>
    </xf>
    <xf numFmtId="0" fontId="23" fillId="11" borderId="43" xfId="0" applyFont="1" applyFill="1" applyBorder="1" applyAlignment="1">
      <alignment horizontal="center" vertical="center"/>
    </xf>
    <xf numFmtId="0" fontId="24" fillId="11" borderId="7" xfId="0" applyFont="1" applyFill="1" applyBorder="1" applyAlignment="1">
      <alignment horizontal="center" vertical="center"/>
    </xf>
    <xf numFmtId="0" fontId="23" fillId="11" borderId="6" xfId="0" applyFont="1" applyFill="1" applyBorder="1" applyAlignment="1">
      <alignment horizontal="center" vertical="center"/>
    </xf>
    <xf numFmtId="0" fontId="23" fillId="11" borderId="7" xfId="0" applyFont="1" applyFill="1" applyBorder="1" applyAlignment="1">
      <alignment horizontal="center" vertical="center"/>
    </xf>
    <xf numFmtId="0" fontId="5" fillId="11" borderId="43" xfId="0" applyFont="1" applyFill="1" applyBorder="1" applyAlignment="1">
      <alignment horizontal="center" vertical="center"/>
    </xf>
    <xf numFmtId="0" fontId="5" fillId="11" borderId="41" xfId="0" applyFont="1" applyFill="1" applyBorder="1" applyAlignment="1">
      <alignment horizontal="center" vertical="center"/>
    </xf>
    <xf numFmtId="0" fontId="3" fillId="11" borderId="6" xfId="0" applyFont="1" applyFill="1" applyBorder="1" applyAlignment="1">
      <alignment horizontal="center" vertical="center"/>
    </xf>
    <xf numFmtId="0" fontId="3" fillId="11" borderId="7" xfId="0" applyFont="1" applyFill="1" applyBorder="1" applyAlignment="1">
      <alignment horizontal="center" vertical="center"/>
    </xf>
    <xf numFmtId="0" fontId="27" fillId="25" borderId="2" xfId="0" applyFont="1" applyFill="1" applyBorder="1" applyAlignment="1">
      <alignment horizontal="left" vertical="center"/>
    </xf>
    <xf numFmtId="0" fontId="27" fillId="25" borderId="10" xfId="0" applyFont="1" applyFill="1" applyBorder="1" applyAlignment="1">
      <alignment horizontal="left" vertical="center"/>
    </xf>
    <xf numFmtId="0" fontId="24" fillId="11" borderId="6" xfId="0" applyFont="1" applyFill="1" applyBorder="1" applyAlignment="1">
      <alignment horizontal="center" vertical="center"/>
    </xf>
    <xf numFmtId="0" fontId="6" fillId="23" borderId="2" xfId="0" applyFont="1" applyFill="1" applyBorder="1" applyAlignment="1">
      <alignment horizontal="left" vertical="center" wrapText="1"/>
    </xf>
    <xf numFmtId="0" fontId="6" fillId="23" borderId="3" xfId="0" applyFont="1" applyFill="1" applyBorder="1" applyAlignment="1">
      <alignment horizontal="left" vertical="center" wrapText="1"/>
    </xf>
    <xf numFmtId="0" fontId="6" fillId="23" borderId="5" xfId="0" applyFont="1" applyFill="1" applyBorder="1" applyAlignment="1">
      <alignment horizontal="left" vertical="center" wrapText="1"/>
    </xf>
    <xf numFmtId="0" fontId="5" fillId="11" borderId="6" xfId="0" applyFont="1" applyFill="1" applyBorder="1" applyAlignment="1">
      <alignment horizontal="center" vertical="center"/>
    </xf>
    <xf numFmtId="0" fontId="5" fillId="11" borderId="7" xfId="0" applyFont="1" applyFill="1" applyBorder="1" applyAlignment="1">
      <alignment horizontal="center" vertical="center"/>
    </xf>
    <xf numFmtId="0" fontId="21" fillId="33" borderId="1" xfId="0" applyFont="1" applyFill="1" applyBorder="1" applyAlignment="1">
      <alignment horizontal="left" vertical="center" wrapText="1"/>
    </xf>
    <xf numFmtId="0" fontId="21" fillId="33" borderId="6" xfId="0" applyFont="1" applyFill="1" applyBorder="1" applyAlignment="1">
      <alignment horizontal="left" vertical="center" wrapText="1"/>
    </xf>
    <xf numFmtId="0" fontId="3"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5" xfId="0" applyFont="1" applyBorder="1" applyAlignment="1">
      <alignment horizontal="left" vertical="center" wrapText="1"/>
    </xf>
    <xf numFmtId="0" fontId="24" fillId="31" borderId="1" xfId="0" applyFont="1" applyFill="1" applyBorder="1" applyAlignment="1">
      <alignment horizontal="left" vertical="center" wrapText="1"/>
    </xf>
    <xf numFmtId="0" fontId="24" fillId="31" borderId="6" xfId="0" applyFont="1" applyFill="1" applyBorder="1" applyAlignment="1">
      <alignment horizontal="left" vertical="center" wrapText="1"/>
    </xf>
    <xf numFmtId="0" fontId="5" fillId="31" borderId="10" xfId="0" applyFont="1" applyFill="1" applyBorder="1" applyAlignment="1">
      <alignment horizontal="left" vertical="center" wrapText="1"/>
    </xf>
    <xf numFmtId="0" fontId="5" fillId="31" borderId="11" xfId="0" applyFont="1" applyFill="1" applyBorder="1" applyAlignment="1">
      <alignment horizontal="left" vertical="center" wrapText="1"/>
    </xf>
    <xf numFmtId="0" fontId="6" fillId="0" borderId="1" xfId="0" applyFont="1" applyBorder="1" applyAlignment="1">
      <alignment horizontal="left" vertical="center" wrapText="1"/>
    </xf>
    <xf numFmtId="0" fontId="25" fillId="32" borderId="10" xfId="0" applyFont="1" applyFill="1" applyBorder="1" applyAlignment="1">
      <alignment horizontal="left" vertical="center" wrapText="1"/>
    </xf>
    <xf numFmtId="0" fontId="25" fillId="32" borderId="11" xfId="0" applyFont="1" applyFill="1" applyBorder="1" applyAlignment="1">
      <alignment horizontal="left" vertical="center" wrapText="1"/>
    </xf>
    <xf numFmtId="0" fontId="24" fillId="28" borderId="10" xfId="0" applyFont="1" applyFill="1" applyBorder="1" applyAlignment="1">
      <alignment horizontal="left" vertical="center" wrapText="1"/>
    </xf>
    <xf numFmtId="0" fontId="24" fillId="28" borderId="11" xfId="0" applyFont="1" applyFill="1" applyBorder="1" applyAlignment="1">
      <alignment horizontal="left"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5" xfId="0" applyFont="1" applyBorder="1" applyAlignment="1">
      <alignment horizontal="left" vertical="center" wrapText="1"/>
    </xf>
    <xf numFmtId="0" fontId="25" fillId="29" borderId="1" xfId="0" applyFont="1" applyFill="1" applyBorder="1" applyAlignment="1">
      <alignment horizontal="left" vertical="center" wrapText="1"/>
    </xf>
    <xf numFmtId="0" fontId="25" fillId="29" borderId="6" xfId="0" applyFont="1" applyFill="1" applyBorder="1" applyAlignment="1">
      <alignment horizontal="left" vertical="center" wrapText="1"/>
    </xf>
    <xf numFmtId="0" fontId="24" fillId="30" borderId="2" xfId="0" applyFont="1" applyFill="1" applyBorder="1" applyAlignment="1">
      <alignment horizontal="left" vertical="center" wrapText="1"/>
    </xf>
    <xf numFmtId="0" fontId="24" fillId="30" borderId="1" xfId="0" applyFont="1" applyFill="1" applyBorder="1" applyAlignment="1">
      <alignment horizontal="left" vertical="center" wrapText="1"/>
    </xf>
    <xf numFmtId="0" fontId="24" fillId="30" borderId="6" xfId="0" applyFont="1" applyFill="1" applyBorder="1" applyAlignment="1">
      <alignment horizontal="left" vertical="center" wrapText="1"/>
    </xf>
    <xf numFmtId="0" fontId="26" fillId="31" borderId="1" xfId="0" applyFont="1" applyFill="1" applyBorder="1" applyAlignment="1">
      <alignment horizontal="left" vertical="center" wrapText="1"/>
    </xf>
    <xf numFmtId="0" fontId="26" fillId="31" borderId="6" xfId="0" applyFont="1" applyFill="1" applyBorder="1" applyAlignment="1">
      <alignment horizontal="left" vertical="center" wrapText="1"/>
    </xf>
    <xf numFmtId="0" fontId="5" fillId="28" borderId="10" xfId="0" applyFont="1" applyFill="1" applyBorder="1" applyAlignment="1">
      <alignment horizontal="left" vertical="center" wrapText="1"/>
    </xf>
    <xf numFmtId="0" fontId="5" fillId="28" borderId="0" xfId="0" applyFont="1" applyFill="1" applyAlignment="1">
      <alignment horizontal="left" vertical="center" wrapText="1"/>
    </xf>
    <xf numFmtId="0" fontId="5" fillId="28" borderId="11" xfId="0" applyFont="1" applyFill="1" applyBorder="1" applyAlignment="1">
      <alignment horizontal="left" vertical="center" wrapText="1"/>
    </xf>
    <xf numFmtId="0" fontId="23" fillId="11" borderId="10" xfId="0" applyFont="1" applyFill="1" applyBorder="1" applyAlignment="1">
      <alignment horizontal="center" vertical="center"/>
    </xf>
    <xf numFmtId="0" fontId="23" fillId="11" borderId="11" xfId="0" applyFont="1" applyFill="1" applyBorder="1" applyAlignment="1">
      <alignment horizontal="center" vertical="center"/>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5" xfId="0" applyFont="1" applyBorder="1" applyAlignment="1">
      <alignment horizontal="left" vertical="center" wrapText="1"/>
    </xf>
    <xf numFmtId="0" fontId="5" fillId="14" borderId="12" xfId="0" applyFont="1" applyFill="1" applyBorder="1" applyAlignment="1">
      <alignment horizontal="left" vertical="center" wrapText="1"/>
    </xf>
    <xf numFmtId="0" fontId="5" fillId="14" borderId="0" xfId="0" applyFont="1" applyFill="1" applyAlignment="1">
      <alignment horizontal="left" vertical="center" wrapText="1"/>
    </xf>
    <xf numFmtId="0" fontId="14" fillId="27" borderId="1" xfId="0" applyFont="1" applyFill="1" applyBorder="1" applyAlignment="1">
      <alignment horizontal="left" vertical="center" wrapText="1"/>
    </xf>
    <xf numFmtId="0" fontId="14" fillId="27" borderId="6"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6" borderId="6" xfId="0" applyFont="1" applyFill="1" applyBorder="1" applyAlignment="1">
      <alignment horizontal="left" vertical="center" wrapText="1"/>
    </xf>
    <xf numFmtId="0" fontId="7" fillId="11" borderId="6" xfId="0" applyFont="1" applyFill="1" applyBorder="1" applyAlignment="1">
      <alignment horizontal="center" vertical="center"/>
    </xf>
    <xf numFmtId="0" fontId="7" fillId="11" borderId="7" xfId="0" applyFont="1" applyFill="1" applyBorder="1" applyAlignment="1">
      <alignment horizontal="center" vertical="center"/>
    </xf>
    <xf numFmtId="0" fontId="24" fillId="28" borderId="1" xfId="0" applyFont="1" applyFill="1" applyBorder="1" applyAlignment="1">
      <alignment horizontal="left" vertical="center" wrapText="1"/>
    </xf>
    <xf numFmtId="0" fontId="24" fillId="28" borderId="6" xfId="0" applyFont="1" applyFill="1" applyBorder="1" applyAlignment="1">
      <alignment horizontal="left" vertical="center" wrapText="1"/>
    </xf>
    <xf numFmtId="0" fontId="24" fillId="11" borderId="42" xfId="0" applyFont="1" applyFill="1" applyBorder="1" applyAlignment="1">
      <alignment horizontal="center" vertical="center"/>
    </xf>
    <xf numFmtId="0" fontId="24" fillId="11" borderId="57" xfId="0" applyFont="1" applyFill="1" applyBorder="1" applyAlignment="1">
      <alignment horizontal="center" vertical="center"/>
    </xf>
    <xf numFmtId="0" fontId="5" fillId="26" borderId="6" xfId="0" applyFont="1" applyFill="1" applyBorder="1" applyAlignment="1">
      <alignment horizontal="left" vertical="center" wrapText="1"/>
    </xf>
    <xf numFmtId="0" fontId="5" fillId="26" borderId="7" xfId="0" applyFont="1" applyFill="1" applyBorder="1" applyAlignment="1">
      <alignment horizontal="left" vertical="center" wrapText="1"/>
    </xf>
    <xf numFmtId="0" fontId="24" fillId="26" borderId="1" xfId="0" applyFont="1" applyFill="1" applyBorder="1" applyAlignment="1">
      <alignment horizontal="left" vertical="center" wrapText="1"/>
    </xf>
    <xf numFmtId="0" fontId="24" fillId="26" borderId="6" xfId="0" applyFont="1" applyFill="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79" fillId="0" borderId="2" xfId="0" applyFont="1" applyBorder="1" applyAlignment="1">
      <alignment horizontal="left" vertical="center" wrapText="1"/>
    </xf>
    <xf numFmtId="0" fontId="79" fillId="0" borderId="3" xfId="0" applyFont="1" applyBorder="1" applyAlignment="1">
      <alignment horizontal="left" vertical="center" wrapText="1"/>
    </xf>
    <xf numFmtId="0" fontId="79" fillId="0" borderId="5" xfId="0" applyFont="1" applyBorder="1" applyAlignment="1">
      <alignment horizontal="left" vertical="center" wrapText="1"/>
    </xf>
    <xf numFmtId="0" fontId="5" fillId="12" borderId="6" xfId="0" applyFont="1" applyFill="1" applyBorder="1" applyAlignment="1">
      <alignment horizontal="left" vertical="center" wrapText="1"/>
    </xf>
    <xf numFmtId="0" fontId="5" fillId="12" borderId="7" xfId="0" applyFont="1" applyFill="1" applyBorder="1" applyAlignment="1">
      <alignment horizontal="left" vertical="center" wrapText="1"/>
    </xf>
    <xf numFmtId="0" fontId="23" fillId="11" borderId="6" xfId="0" applyFont="1" applyFill="1" applyBorder="1" applyAlignment="1">
      <alignment horizontal="center" vertical="top"/>
    </xf>
    <xf numFmtId="0" fontId="23" fillId="11" borderId="7" xfId="0" applyFont="1" applyFill="1" applyBorder="1" applyAlignment="1">
      <alignment horizontal="center" vertical="top"/>
    </xf>
    <xf numFmtId="0" fontId="5" fillId="25" borderId="6" xfId="0" applyFont="1" applyFill="1" applyBorder="1" applyAlignment="1">
      <alignment horizontal="left" vertical="center" wrapText="1"/>
    </xf>
    <xf numFmtId="0" fontId="5" fillId="25" borderId="7" xfId="0" applyFont="1" applyFill="1" applyBorder="1" applyAlignment="1">
      <alignment horizontal="left" vertical="center"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5" xfId="0" applyFont="1" applyBorder="1" applyAlignment="1">
      <alignment horizontal="left" vertical="top" wrapText="1"/>
    </xf>
  </cellXfs>
  <cellStyles count="8">
    <cellStyle name="Comma" xfId="3" builtinId="3"/>
    <cellStyle name="Currency 2" xfId="2" xr:uid="{0581004A-0CBB-4EA5-AFDD-1C9A13DDD0E4}"/>
    <cellStyle name="Normal" xfId="0" builtinId="0"/>
    <cellStyle name="Normal 2" xfId="1" xr:uid="{52DF19DF-1536-4705-81E0-EF01428147AB}"/>
    <cellStyle name="Normal 2 2" xfId="5" xr:uid="{D1B92D8F-C351-45C9-8368-23C83321A922}"/>
    <cellStyle name="Normal 3" xfId="4" xr:uid="{D2C069CE-3C40-4E8B-8194-6BF362316957}"/>
    <cellStyle name="Normal 4" xfId="7" xr:uid="{106E7C1C-6042-4C1D-8163-1362B8EF27BD}"/>
    <cellStyle name="Percent 2" xfId="6" xr:uid="{0093B8A3-7A61-4724-9E2D-4D3ACFD9BD86}"/>
  </cellStyles>
  <dxfs count="4">
    <dxf>
      <fill>
        <patternFill>
          <bgColor theme="9" tint="0.59996337778862885"/>
        </patternFill>
      </fill>
    </dxf>
    <dxf>
      <fill>
        <patternFill>
          <bgColor theme="7" tint="0.59996337778862885"/>
        </patternFill>
      </fill>
    </dxf>
    <dxf>
      <fill>
        <patternFill>
          <bgColor rgb="FFFFB7B7"/>
        </patternFill>
      </fill>
    </dxf>
    <dxf>
      <fill>
        <patternFill>
          <bgColor theme="9"/>
        </patternFill>
      </fill>
    </dxf>
  </dxfs>
  <tableStyles count="0" defaultTableStyle="TableStyleMedium2" defaultPivotStyle="PivotStyleLight16"/>
  <colors>
    <mruColors>
      <color rgb="FFF08137"/>
      <color rgb="FFE85B1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Graphs!$F$3:$I$3</c:f>
              <c:numCache>
                <c:formatCode>General</c:formatCode>
                <c:ptCount val="4"/>
                <c:pt idx="0">
                  <c:v>1</c:v>
                </c:pt>
                <c:pt idx="1">
                  <c:v>2</c:v>
                </c:pt>
                <c:pt idx="2">
                  <c:v>3</c:v>
                </c:pt>
                <c:pt idx="3">
                  <c:v>4</c:v>
                </c:pt>
              </c:numCache>
            </c:numRef>
          </c:val>
          <c:extLst>
            <c:ext xmlns:c16="http://schemas.microsoft.com/office/drawing/2014/chart" uri="{C3380CC4-5D6E-409C-BE32-E72D297353CC}">
              <c16:uniqueId val="{00000000-B51E-40B4-8662-3B3AF73CFC66}"/>
            </c:ext>
          </c:extLst>
        </c:ser>
        <c:dLbls>
          <c:showLegendKey val="0"/>
          <c:showVal val="0"/>
          <c:showCatName val="0"/>
          <c:showSerName val="0"/>
          <c:showPercent val="0"/>
          <c:showBubbleSize val="0"/>
        </c:dLbls>
        <c:gapWidth val="49"/>
        <c:overlap val="-27"/>
        <c:axId val="1151077199"/>
        <c:axId val="1151069519"/>
      </c:barChart>
      <c:catAx>
        <c:axId val="11510771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51069519"/>
        <c:crosses val="autoZero"/>
        <c:auto val="1"/>
        <c:lblAlgn val="ctr"/>
        <c:lblOffset val="100"/>
        <c:noMultiLvlLbl val="0"/>
      </c:catAx>
      <c:valAx>
        <c:axId val="1151069519"/>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5107719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Graphs!$F$4:$I$4</c:f>
              <c:numCache>
                <c:formatCode>General</c:formatCode>
                <c:ptCount val="4"/>
                <c:pt idx="0">
                  <c:v>3</c:v>
                </c:pt>
                <c:pt idx="1">
                  <c:v>3</c:v>
                </c:pt>
                <c:pt idx="2">
                  <c:v>0</c:v>
                </c:pt>
                <c:pt idx="3">
                  <c:v>0</c:v>
                </c:pt>
              </c:numCache>
            </c:numRef>
          </c:val>
          <c:extLst>
            <c:ext xmlns:c16="http://schemas.microsoft.com/office/drawing/2014/chart" uri="{C3380CC4-5D6E-409C-BE32-E72D297353CC}">
              <c16:uniqueId val="{00000000-2051-4728-BFF4-3DD2B69964CD}"/>
            </c:ext>
          </c:extLst>
        </c:ser>
        <c:dLbls>
          <c:showLegendKey val="0"/>
          <c:showVal val="0"/>
          <c:showCatName val="0"/>
          <c:showSerName val="0"/>
          <c:showPercent val="0"/>
          <c:showBubbleSize val="0"/>
        </c:dLbls>
        <c:gapWidth val="49"/>
        <c:overlap val="-27"/>
        <c:axId val="1162159295"/>
        <c:axId val="1162154495"/>
      </c:barChart>
      <c:catAx>
        <c:axId val="116215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62154495"/>
        <c:crosses val="autoZero"/>
        <c:auto val="1"/>
        <c:lblAlgn val="ctr"/>
        <c:lblOffset val="100"/>
        <c:noMultiLvlLbl val="0"/>
      </c:catAx>
      <c:valAx>
        <c:axId val="1162154495"/>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62159295"/>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Graphs!$F$5:$I$5</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1F58-4203-BE44-ACE2B1E2BE42}"/>
            </c:ext>
          </c:extLst>
        </c:ser>
        <c:dLbls>
          <c:showLegendKey val="0"/>
          <c:showVal val="0"/>
          <c:showCatName val="0"/>
          <c:showSerName val="0"/>
          <c:showPercent val="0"/>
          <c:showBubbleSize val="0"/>
        </c:dLbls>
        <c:gapWidth val="49"/>
        <c:overlap val="-27"/>
        <c:axId val="1162172735"/>
        <c:axId val="1162170815"/>
      </c:barChart>
      <c:catAx>
        <c:axId val="11621727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62170815"/>
        <c:crosses val="autoZero"/>
        <c:auto val="1"/>
        <c:lblAlgn val="ctr"/>
        <c:lblOffset val="100"/>
        <c:noMultiLvlLbl val="0"/>
      </c:catAx>
      <c:valAx>
        <c:axId val="1162170815"/>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62172735"/>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Graphs!$F$6:$I$6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5A8C-4FDC-9F63-9F968EC20219}"/>
            </c:ext>
          </c:extLst>
        </c:ser>
        <c:dLbls>
          <c:showLegendKey val="0"/>
          <c:showVal val="0"/>
          <c:showCatName val="0"/>
          <c:showSerName val="0"/>
          <c:showPercent val="0"/>
          <c:showBubbleSize val="0"/>
        </c:dLbls>
        <c:gapWidth val="49"/>
        <c:overlap val="-27"/>
        <c:axId val="1154547903"/>
        <c:axId val="1154548863"/>
      </c:barChart>
      <c:catAx>
        <c:axId val="11545479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54548863"/>
        <c:crosses val="autoZero"/>
        <c:auto val="1"/>
        <c:lblAlgn val="ctr"/>
        <c:lblOffset val="100"/>
        <c:noMultiLvlLbl val="0"/>
      </c:catAx>
      <c:valAx>
        <c:axId val="1154548863"/>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5454790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Graphs!$F$7:$I$7</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0185-4BDC-A208-7F0AF3F3D220}"/>
            </c:ext>
          </c:extLst>
        </c:ser>
        <c:dLbls>
          <c:showLegendKey val="0"/>
          <c:showVal val="0"/>
          <c:showCatName val="0"/>
          <c:showSerName val="0"/>
          <c:showPercent val="0"/>
          <c:showBubbleSize val="0"/>
        </c:dLbls>
        <c:gapWidth val="49"/>
        <c:overlap val="-27"/>
        <c:axId val="1154560863"/>
        <c:axId val="1154561823"/>
      </c:barChart>
      <c:catAx>
        <c:axId val="11545608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54561823"/>
        <c:crosses val="autoZero"/>
        <c:auto val="1"/>
        <c:lblAlgn val="ctr"/>
        <c:lblOffset val="100"/>
        <c:noMultiLvlLbl val="0"/>
      </c:catAx>
      <c:valAx>
        <c:axId val="1154561823"/>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5456086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Graphs!$F$8:$I$8</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1D62-4144-9913-55C192525D55}"/>
            </c:ext>
          </c:extLst>
        </c:ser>
        <c:dLbls>
          <c:showLegendKey val="0"/>
          <c:showVal val="0"/>
          <c:showCatName val="0"/>
          <c:showSerName val="0"/>
          <c:showPercent val="0"/>
          <c:showBubbleSize val="0"/>
        </c:dLbls>
        <c:gapWidth val="49"/>
        <c:overlap val="-27"/>
        <c:axId val="1196157087"/>
        <c:axId val="1196158047"/>
      </c:barChart>
      <c:catAx>
        <c:axId val="11961570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96158047"/>
        <c:crosses val="autoZero"/>
        <c:auto val="1"/>
        <c:lblAlgn val="ctr"/>
        <c:lblOffset val="100"/>
        <c:noMultiLvlLbl val="0"/>
      </c:catAx>
      <c:valAx>
        <c:axId val="1196158047"/>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96157087"/>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Graphs!$F$1</c:f>
              <c:strCache>
                <c:ptCount val="1"/>
                <c:pt idx="0">
                  <c:v>DATA</c:v>
                </c:pt>
              </c:strCache>
            </c:strRef>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Graphs!$F$3:$I$3</c:f>
              <c:numCache>
                <c:formatCode>General</c:formatCode>
                <c:ptCount val="4"/>
                <c:pt idx="0">
                  <c:v>1</c:v>
                </c:pt>
                <c:pt idx="1">
                  <c:v>2</c:v>
                </c:pt>
                <c:pt idx="2">
                  <c:v>3</c:v>
                </c:pt>
                <c:pt idx="3">
                  <c:v>4</c:v>
                </c:pt>
              </c:numCache>
            </c:numRef>
          </c:val>
          <c:extLst>
            <c:ext xmlns:c16="http://schemas.microsoft.com/office/drawing/2014/chart" uri="{C3380CC4-5D6E-409C-BE32-E72D297353CC}">
              <c16:uniqueId val="{00000000-7DF8-4C28-92E5-D363E405DDE0}"/>
            </c:ext>
          </c:extLst>
        </c:ser>
        <c:dLbls>
          <c:showLegendKey val="0"/>
          <c:showVal val="0"/>
          <c:showCatName val="0"/>
          <c:showSerName val="0"/>
          <c:showPercent val="0"/>
          <c:showBubbleSize val="0"/>
        </c:dLbls>
        <c:gapWidth val="49"/>
        <c:overlap val="-27"/>
        <c:axId val="998109823"/>
        <c:axId val="998111263"/>
      </c:barChart>
      <c:catAx>
        <c:axId val="998109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11263"/>
        <c:crosses val="autoZero"/>
        <c:auto val="1"/>
        <c:lblAlgn val="ctr"/>
        <c:lblOffset val="100"/>
        <c:noMultiLvlLbl val="0"/>
      </c:catAx>
      <c:valAx>
        <c:axId val="99811126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09823"/>
        <c:crosses val="autoZero"/>
        <c:crossBetween val="between"/>
        <c:majorUnit val="1"/>
        <c:min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Graphs!$F$1</c:f>
              <c:strCache>
                <c:ptCount val="1"/>
                <c:pt idx="0">
                  <c:v>DATA</c:v>
                </c:pt>
              </c:strCache>
            </c:strRef>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Graphs!$F$4:$I$4</c:f>
              <c:numCache>
                <c:formatCode>General</c:formatCode>
                <c:ptCount val="4"/>
                <c:pt idx="0">
                  <c:v>3</c:v>
                </c:pt>
                <c:pt idx="1">
                  <c:v>3</c:v>
                </c:pt>
                <c:pt idx="2">
                  <c:v>0</c:v>
                </c:pt>
                <c:pt idx="3">
                  <c:v>0</c:v>
                </c:pt>
              </c:numCache>
            </c:numRef>
          </c:val>
          <c:extLst>
            <c:ext xmlns:c16="http://schemas.microsoft.com/office/drawing/2014/chart" uri="{C3380CC4-5D6E-409C-BE32-E72D297353CC}">
              <c16:uniqueId val="{00000000-CC34-492C-9CB5-A14BA89E93AE}"/>
            </c:ext>
          </c:extLst>
        </c:ser>
        <c:dLbls>
          <c:showLegendKey val="0"/>
          <c:showVal val="0"/>
          <c:showCatName val="0"/>
          <c:showSerName val="0"/>
          <c:showPercent val="0"/>
          <c:showBubbleSize val="0"/>
        </c:dLbls>
        <c:gapWidth val="49"/>
        <c:overlap val="-27"/>
        <c:axId val="998109823"/>
        <c:axId val="998111263"/>
      </c:barChart>
      <c:catAx>
        <c:axId val="998109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11263"/>
        <c:crosses val="autoZero"/>
        <c:auto val="1"/>
        <c:lblAlgn val="ctr"/>
        <c:lblOffset val="100"/>
        <c:noMultiLvlLbl val="0"/>
      </c:catAx>
      <c:valAx>
        <c:axId val="99811126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09823"/>
        <c:crosses val="autoZero"/>
        <c:crossBetween val="between"/>
        <c:majorUnit val="1"/>
        <c:min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Graphs!$F$5:$I$5</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661B-4ECD-87B8-F6D3C547619B}"/>
            </c:ext>
          </c:extLst>
        </c:ser>
        <c:dLbls>
          <c:showLegendKey val="0"/>
          <c:showVal val="0"/>
          <c:showCatName val="0"/>
          <c:showSerName val="0"/>
          <c:showPercent val="0"/>
          <c:showBubbleSize val="0"/>
        </c:dLbls>
        <c:gapWidth val="49"/>
        <c:overlap val="-27"/>
        <c:axId val="1139196063"/>
        <c:axId val="1139188383"/>
      </c:barChart>
      <c:catAx>
        <c:axId val="11391960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39188383"/>
        <c:crosses val="autoZero"/>
        <c:auto val="1"/>
        <c:lblAlgn val="ctr"/>
        <c:lblOffset val="100"/>
        <c:noMultiLvlLbl val="0"/>
      </c:catAx>
      <c:valAx>
        <c:axId val="113918838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3919606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Graphs!$F$6:$I$6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74D6-4CD2-801C-A06BEE8DBAF2}"/>
            </c:ext>
          </c:extLst>
        </c:ser>
        <c:dLbls>
          <c:showLegendKey val="0"/>
          <c:showVal val="0"/>
          <c:showCatName val="0"/>
          <c:showSerName val="0"/>
          <c:showPercent val="0"/>
          <c:showBubbleSize val="0"/>
        </c:dLbls>
        <c:gapWidth val="49"/>
        <c:overlap val="-27"/>
        <c:axId val="468208303"/>
        <c:axId val="468209263"/>
      </c:barChart>
      <c:catAx>
        <c:axId val="4682083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9263"/>
        <c:crosses val="autoZero"/>
        <c:auto val="1"/>
        <c:lblAlgn val="ctr"/>
        <c:lblOffset val="100"/>
        <c:noMultiLvlLbl val="0"/>
      </c:catAx>
      <c:valAx>
        <c:axId val="46820926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830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Graphs!$F$7:$I$7</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3B27-40E1-9FAB-002F597E74D4}"/>
            </c:ext>
          </c:extLst>
        </c:ser>
        <c:dLbls>
          <c:showLegendKey val="0"/>
          <c:showVal val="0"/>
          <c:showCatName val="0"/>
          <c:showSerName val="0"/>
          <c:showPercent val="0"/>
          <c:showBubbleSize val="0"/>
        </c:dLbls>
        <c:gapWidth val="49"/>
        <c:overlap val="-27"/>
        <c:axId val="414195279"/>
        <c:axId val="414198159"/>
      </c:barChart>
      <c:catAx>
        <c:axId val="414195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14198159"/>
        <c:crosses val="autoZero"/>
        <c:auto val="1"/>
        <c:lblAlgn val="ctr"/>
        <c:lblOffset val="100"/>
        <c:noMultiLvlLbl val="0"/>
      </c:catAx>
      <c:valAx>
        <c:axId val="414198159"/>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1419527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Graphs!$F$8:$I$8</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EB4D-4D1D-B69A-0FAAFE16B306}"/>
            </c:ext>
          </c:extLst>
        </c:ser>
        <c:dLbls>
          <c:showLegendKey val="0"/>
          <c:showVal val="0"/>
          <c:showCatName val="0"/>
          <c:showSerName val="0"/>
          <c:showPercent val="0"/>
          <c:showBubbleSize val="0"/>
        </c:dLbls>
        <c:gapWidth val="49"/>
        <c:overlap val="-27"/>
        <c:axId val="1129029759"/>
        <c:axId val="1129038879"/>
      </c:barChart>
      <c:catAx>
        <c:axId val="1129029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29038879"/>
        <c:crosses val="autoZero"/>
        <c:auto val="1"/>
        <c:lblAlgn val="ctr"/>
        <c:lblOffset val="100"/>
        <c:noMultiLvlLbl val="0"/>
      </c:catAx>
      <c:valAx>
        <c:axId val="1129038879"/>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2902975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1"/>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Graphs!#REF!</c:f>
              <c:numCache>
                <c:formatCode>General</c:formatCode>
                <c:ptCount val="1"/>
                <c:pt idx="0">
                  <c:v>1</c:v>
                </c:pt>
              </c:numCache>
            </c:numRef>
          </c:val>
          <c:extLst>
            <c:ext xmlns:c16="http://schemas.microsoft.com/office/drawing/2014/chart" uri="{C3380CC4-5D6E-409C-BE32-E72D297353CC}">
              <c16:uniqueId val="{00000000-DCD3-48FB-82EC-82FDD2D860E3}"/>
            </c:ext>
          </c:extLst>
        </c:ser>
        <c:dLbls>
          <c:showLegendKey val="0"/>
          <c:showVal val="0"/>
          <c:showCatName val="0"/>
          <c:showSerName val="0"/>
          <c:showPercent val="0"/>
          <c:showBubbleSize val="0"/>
        </c:dLbls>
        <c:gapWidth val="49"/>
        <c:overlap val="-27"/>
        <c:axId val="468180463"/>
        <c:axId val="468189103"/>
      </c:barChart>
      <c:catAx>
        <c:axId val="4681804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89103"/>
        <c:crosses val="autoZero"/>
        <c:auto val="1"/>
        <c:lblAlgn val="ctr"/>
        <c:lblOffset val="100"/>
        <c:noMultiLvlLbl val="0"/>
      </c:catAx>
      <c:valAx>
        <c:axId val="46818910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8046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spPr>
            <a:solidFill>
              <a:schemeClr val="bg1">
                <a:lumMod val="95000"/>
              </a:schemeClr>
            </a:solidFill>
          </c:spPr>
          <c:dPt>
            <c:idx val="0"/>
            <c:bubble3D val="0"/>
            <c:spPr>
              <a:solidFill>
                <a:srgbClr val="0070C0"/>
              </a:solidFill>
              <a:ln w="19050">
                <a:solidFill>
                  <a:schemeClr val="lt1"/>
                </a:solidFill>
              </a:ln>
              <a:effectLst/>
            </c:spPr>
            <c:extLst>
              <c:ext xmlns:c16="http://schemas.microsoft.com/office/drawing/2014/chart" uri="{C3380CC4-5D6E-409C-BE32-E72D297353CC}">
                <c16:uniqueId val="{00000001-B597-41D7-AC0C-4EBE5376A0FE}"/>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B597-41D7-AC0C-4EBE5376A0FE}"/>
              </c:ext>
            </c:extLst>
          </c:dPt>
          <c:val>
            <c:numRef>
              <c:f>Symbols!$Q$16:$Q$17</c:f>
              <c:numCache>
                <c:formatCode>0%</c:formatCode>
                <c:ptCount val="2"/>
                <c:pt idx="0">
                  <c:v>0.25</c:v>
                </c:pt>
                <c:pt idx="1">
                  <c:v>0.75</c:v>
                </c:pt>
              </c:numCache>
            </c:numRef>
          </c:val>
          <c:extLst>
            <c:ext xmlns:c16="http://schemas.microsoft.com/office/drawing/2014/chart" uri="{C3380CC4-5D6E-409C-BE32-E72D297353CC}">
              <c16:uniqueId val="{00000004-B597-41D7-AC0C-4EBE5376A0FE}"/>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446-4B89-B61F-D0D20B8BFEB3}"/>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0446-4B89-B61F-D0D20B8BFEB3}"/>
              </c:ext>
            </c:extLst>
          </c:dPt>
          <c:val>
            <c:numRef>
              <c:f>Symbols!$R$16:$R$17</c:f>
              <c:numCache>
                <c:formatCode>0%</c:formatCode>
                <c:ptCount val="2"/>
                <c:pt idx="0">
                  <c:v>0.5</c:v>
                </c:pt>
                <c:pt idx="1">
                  <c:v>0.5</c:v>
                </c:pt>
              </c:numCache>
            </c:numRef>
          </c:val>
          <c:extLst>
            <c:ext xmlns:c16="http://schemas.microsoft.com/office/drawing/2014/chart" uri="{C3380CC4-5D6E-409C-BE32-E72D297353CC}">
              <c16:uniqueId val="{00000004-0446-4B89-B61F-D0D20B8BFEB3}"/>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E11-4B0A-A63A-C5D433F9A2F9}"/>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5E11-4B0A-A63A-C5D433F9A2F9}"/>
              </c:ext>
            </c:extLst>
          </c:dPt>
          <c:val>
            <c:numRef>
              <c:f>Symbols!$S$16:$S$17</c:f>
              <c:numCache>
                <c:formatCode>0%</c:formatCode>
                <c:ptCount val="2"/>
                <c:pt idx="0">
                  <c:v>0.75</c:v>
                </c:pt>
                <c:pt idx="1">
                  <c:v>0.25</c:v>
                </c:pt>
              </c:numCache>
            </c:numRef>
          </c:val>
          <c:extLst>
            <c:ext xmlns:c16="http://schemas.microsoft.com/office/drawing/2014/chart" uri="{C3380CC4-5D6E-409C-BE32-E72D297353CC}">
              <c16:uniqueId val="{00000004-5E11-4B0A-A63A-C5D433F9A2F9}"/>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FF9-408D-8621-4AFC52137F4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FF9-408D-8621-4AFC52137F47}"/>
              </c:ext>
            </c:extLst>
          </c:dPt>
          <c:val>
            <c:numRef>
              <c:f>Symbols!$T$16:$T$17</c:f>
              <c:numCache>
                <c:formatCode>0%</c:formatCode>
                <c:ptCount val="2"/>
                <c:pt idx="0">
                  <c:v>1</c:v>
                </c:pt>
                <c:pt idx="1">
                  <c:v>0</c:v>
                </c:pt>
              </c:numCache>
            </c:numRef>
          </c:val>
          <c:extLst>
            <c:ext xmlns:c16="http://schemas.microsoft.com/office/drawing/2014/chart" uri="{C3380CC4-5D6E-409C-BE32-E72D297353CC}">
              <c16:uniqueId val="{00000004-DFF9-408D-8621-4AFC52137F47}"/>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spPr>
            <a:solidFill>
              <a:schemeClr val="bg1">
                <a:lumMod val="95000"/>
              </a:schemeClr>
            </a:solidFill>
          </c:spPr>
          <c:dPt>
            <c:idx val="0"/>
            <c:bubble3D val="0"/>
            <c:spPr>
              <a:solidFill>
                <a:srgbClr val="002060"/>
              </a:solidFill>
              <a:ln w="19050">
                <a:solidFill>
                  <a:schemeClr val="lt1"/>
                </a:solidFill>
              </a:ln>
              <a:effectLst/>
            </c:spPr>
            <c:extLst>
              <c:ext xmlns:c16="http://schemas.microsoft.com/office/drawing/2014/chart" uri="{C3380CC4-5D6E-409C-BE32-E72D297353CC}">
                <c16:uniqueId val="{00000001-EF51-4AB4-9241-F3B4FDAB880F}"/>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EF51-4AB4-9241-F3B4FDAB880F}"/>
              </c:ext>
            </c:extLst>
          </c:dPt>
          <c:val>
            <c:numRef>
              <c:f>Symbols!$Q$16:$Q$17</c:f>
              <c:numCache>
                <c:formatCode>0%</c:formatCode>
                <c:ptCount val="2"/>
                <c:pt idx="0">
                  <c:v>0.25</c:v>
                </c:pt>
                <c:pt idx="1">
                  <c:v>0.75</c:v>
                </c:pt>
              </c:numCache>
            </c:numRef>
          </c:val>
          <c:extLst>
            <c:ext xmlns:c16="http://schemas.microsoft.com/office/drawing/2014/chart" uri="{C3380CC4-5D6E-409C-BE32-E72D297353CC}">
              <c16:uniqueId val="{00000004-EF51-4AB4-9241-F3B4FDAB880F}"/>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rgbClr val="002060"/>
              </a:solidFill>
              <a:ln w="19050">
                <a:solidFill>
                  <a:schemeClr val="lt1"/>
                </a:solidFill>
              </a:ln>
              <a:effectLst/>
            </c:spPr>
            <c:extLst>
              <c:ext xmlns:c16="http://schemas.microsoft.com/office/drawing/2014/chart" uri="{C3380CC4-5D6E-409C-BE32-E72D297353CC}">
                <c16:uniqueId val="{00000001-087D-4B3E-A348-49A331395385}"/>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087D-4B3E-A348-49A331395385}"/>
              </c:ext>
            </c:extLst>
          </c:dPt>
          <c:val>
            <c:numRef>
              <c:f>Symbols!$R$16:$R$17</c:f>
              <c:numCache>
                <c:formatCode>0%</c:formatCode>
                <c:ptCount val="2"/>
                <c:pt idx="0">
                  <c:v>0.5</c:v>
                </c:pt>
                <c:pt idx="1">
                  <c:v>0.5</c:v>
                </c:pt>
              </c:numCache>
            </c:numRef>
          </c:val>
          <c:extLst>
            <c:ext xmlns:c16="http://schemas.microsoft.com/office/drawing/2014/chart" uri="{C3380CC4-5D6E-409C-BE32-E72D297353CC}">
              <c16:uniqueId val="{00000004-087D-4B3E-A348-49A331395385}"/>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rgbClr val="002060"/>
              </a:solidFill>
              <a:ln w="19050">
                <a:solidFill>
                  <a:schemeClr val="lt1"/>
                </a:solidFill>
              </a:ln>
              <a:effectLst/>
            </c:spPr>
            <c:extLst>
              <c:ext xmlns:c16="http://schemas.microsoft.com/office/drawing/2014/chart" uri="{C3380CC4-5D6E-409C-BE32-E72D297353CC}">
                <c16:uniqueId val="{00000001-ACDA-494C-8F0B-98B26D90C1E5}"/>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ACDA-494C-8F0B-98B26D90C1E5}"/>
              </c:ext>
            </c:extLst>
          </c:dPt>
          <c:val>
            <c:numRef>
              <c:f>Symbols!$S$16:$S$17</c:f>
              <c:numCache>
                <c:formatCode>0%</c:formatCode>
                <c:ptCount val="2"/>
                <c:pt idx="0">
                  <c:v>0.75</c:v>
                </c:pt>
                <c:pt idx="1">
                  <c:v>0.25</c:v>
                </c:pt>
              </c:numCache>
            </c:numRef>
          </c:val>
          <c:extLst>
            <c:ext xmlns:c16="http://schemas.microsoft.com/office/drawing/2014/chart" uri="{C3380CC4-5D6E-409C-BE32-E72D297353CC}">
              <c16:uniqueId val="{00000004-ACDA-494C-8F0B-98B26D90C1E5}"/>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spPr>
            <a:solidFill>
              <a:srgbClr val="002060"/>
            </a:solidFill>
          </c:spPr>
          <c:dPt>
            <c:idx val="0"/>
            <c:bubble3D val="0"/>
            <c:spPr>
              <a:solidFill>
                <a:srgbClr val="002060"/>
              </a:solidFill>
              <a:ln w="19050">
                <a:solidFill>
                  <a:schemeClr val="lt1"/>
                </a:solidFill>
              </a:ln>
              <a:effectLst/>
            </c:spPr>
            <c:extLst>
              <c:ext xmlns:c16="http://schemas.microsoft.com/office/drawing/2014/chart" uri="{C3380CC4-5D6E-409C-BE32-E72D297353CC}">
                <c16:uniqueId val="{00000001-B0EA-4C65-81C0-829E041A2113}"/>
              </c:ext>
            </c:extLst>
          </c:dPt>
          <c:dPt>
            <c:idx val="1"/>
            <c:bubble3D val="0"/>
            <c:spPr>
              <a:solidFill>
                <a:srgbClr val="002060"/>
              </a:solidFill>
              <a:ln w="19050">
                <a:solidFill>
                  <a:schemeClr val="lt1"/>
                </a:solidFill>
              </a:ln>
              <a:effectLst/>
            </c:spPr>
            <c:extLst>
              <c:ext xmlns:c16="http://schemas.microsoft.com/office/drawing/2014/chart" uri="{C3380CC4-5D6E-409C-BE32-E72D297353CC}">
                <c16:uniqueId val="{00000003-B0EA-4C65-81C0-829E041A2113}"/>
              </c:ext>
            </c:extLst>
          </c:dPt>
          <c:val>
            <c:numRef>
              <c:f>Symbols!$T$16:$T$17</c:f>
              <c:numCache>
                <c:formatCode>0%</c:formatCode>
                <c:ptCount val="2"/>
                <c:pt idx="0">
                  <c:v>1</c:v>
                </c:pt>
                <c:pt idx="1">
                  <c:v>0</c:v>
                </c:pt>
              </c:numCache>
            </c:numRef>
          </c:val>
          <c:extLst>
            <c:ext xmlns:c16="http://schemas.microsoft.com/office/drawing/2014/chart" uri="{C3380CC4-5D6E-409C-BE32-E72D297353CC}">
              <c16:uniqueId val="{00000004-B0EA-4C65-81C0-829E041A2113}"/>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9.xml"/><Relationship Id="rId7" Type="http://schemas.openxmlformats.org/officeDocument/2006/relationships/chart" Target="../charts/chart13.xml"/><Relationship Id="rId2" Type="http://schemas.openxmlformats.org/officeDocument/2006/relationships/chart" Target="../charts/chart8.xml"/><Relationship Id="rId1" Type="http://schemas.openxmlformats.org/officeDocument/2006/relationships/chart" Target="../charts/chart7.xml"/><Relationship Id="rId6" Type="http://schemas.openxmlformats.org/officeDocument/2006/relationships/chart" Target="../charts/chart12.xml"/><Relationship Id="rId5" Type="http://schemas.openxmlformats.org/officeDocument/2006/relationships/chart" Target="../charts/chart11.xml"/><Relationship Id="rId4" Type="http://schemas.openxmlformats.org/officeDocument/2006/relationships/chart" Target="../charts/chart10.xml"/></Relationships>
</file>

<file path=xl/drawings/_rels/drawing3.xml.rels><?xml version="1.0" encoding="UTF-8" standalone="yes"?>
<Relationships xmlns="http://schemas.openxmlformats.org/package/2006/relationships"><Relationship Id="rId8" Type="http://schemas.openxmlformats.org/officeDocument/2006/relationships/chart" Target="../charts/chart17.xml"/><Relationship Id="rId13" Type="http://schemas.openxmlformats.org/officeDocument/2006/relationships/image" Target="../media/image5.png"/><Relationship Id="rId18" Type="http://schemas.openxmlformats.org/officeDocument/2006/relationships/image" Target="../media/image10.png"/><Relationship Id="rId3" Type="http://schemas.openxmlformats.org/officeDocument/2006/relationships/image" Target="../media/image3.png"/><Relationship Id="rId7" Type="http://schemas.openxmlformats.org/officeDocument/2006/relationships/chart" Target="../charts/chart16.xml"/><Relationship Id="rId12" Type="http://schemas.openxmlformats.org/officeDocument/2006/relationships/chart" Target="../charts/chart21.xml"/><Relationship Id="rId17" Type="http://schemas.openxmlformats.org/officeDocument/2006/relationships/image" Target="../media/image9.png"/><Relationship Id="rId2" Type="http://schemas.openxmlformats.org/officeDocument/2006/relationships/image" Target="../media/image2.svg"/><Relationship Id="rId16" Type="http://schemas.openxmlformats.org/officeDocument/2006/relationships/image" Target="../media/image8.png"/><Relationship Id="rId20" Type="http://schemas.openxmlformats.org/officeDocument/2006/relationships/image" Target="../media/image12.png"/><Relationship Id="rId1" Type="http://schemas.openxmlformats.org/officeDocument/2006/relationships/image" Target="../media/image1.png"/><Relationship Id="rId6" Type="http://schemas.openxmlformats.org/officeDocument/2006/relationships/chart" Target="../charts/chart15.xml"/><Relationship Id="rId11" Type="http://schemas.openxmlformats.org/officeDocument/2006/relationships/chart" Target="../charts/chart20.xml"/><Relationship Id="rId5" Type="http://schemas.openxmlformats.org/officeDocument/2006/relationships/chart" Target="../charts/chart14.xml"/><Relationship Id="rId15" Type="http://schemas.openxmlformats.org/officeDocument/2006/relationships/image" Target="../media/image7.png"/><Relationship Id="rId10" Type="http://schemas.openxmlformats.org/officeDocument/2006/relationships/chart" Target="../charts/chart19.xml"/><Relationship Id="rId19" Type="http://schemas.openxmlformats.org/officeDocument/2006/relationships/image" Target="../media/image11.png"/><Relationship Id="rId4" Type="http://schemas.openxmlformats.org/officeDocument/2006/relationships/image" Target="../media/image4.svg"/><Relationship Id="rId9" Type="http://schemas.openxmlformats.org/officeDocument/2006/relationships/chart" Target="../charts/chart18.xml"/><Relationship Id="rId1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11</xdr:col>
      <xdr:colOff>283029</xdr:colOff>
      <xdr:row>2</xdr:row>
      <xdr:rowOff>95702</xdr:rowOff>
    </xdr:from>
    <xdr:to>
      <xdr:col>11</xdr:col>
      <xdr:colOff>2083029</xdr:colOff>
      <xdr:row>2</xdr:row>
      <xdr:rowOff>1103702</xdr:rowOff>
    </xdr:to>
    <xdr:graphicFrame macro="">
      <xdr:nvGraphicFramePr>
        <xdr:cNvPr id="7" name="Chart 6">
          <a:extLst>
            <a:ext uri="{FF2B5EF4-FFF2-40B4-BE49-F238E27FC236}">
              <a16:creationId xmlns:a16="http://schemas.microsoft.com/office/drawing/2014/main" id="{C246B7C0-CD3E-4C37-AD56-49EB35A39A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283029</xdr:colOff>
      <xdr:row>3</xdr:row>
      <xdr:rowOff>74839</xdr:rowOff>
    </xdr:from>
    <xdr:to>
      <xdr:col>11</xdr:col>
      <xdr:colOff>2083029</xdr:colOff>
      <xdr:row>3</xdr:row>
      <xdr:rowOff>1082839</xdr:rowOff>
    </xdr:to>
    <xdr:graphicFrame macro="">
      <xdr:nvGraphicFramePr>
        <xdr:cNvPr id="8" name="Chart 7">
          <a:extLst>
            <a:ext uri="{FF2B5EF4-FFF2-40B4-BE49-F238E27FC236}">
              <a16:creationId xmlns:a16="http://schemas.microsoft.com/office/drawing/2014/main" id="{95D10883-10DD-4BFF-BF4C-9291DAFE43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283028</xdr:colOff>
      <xdr:row>4</xdr:row>
      <xdr:rowOff>32203</xdr:rowOff>
    </xdr:from>
    <xdr:to>
      <xdr:col>11</xdr:col>
      <xdr:colOff>2083028</xdr:colOff>
      <xdr:row>4</xdr:row>
      <xdr:rowOff>1040203</xdr:rowOff>
    </xdr:to>
    <xdr:graphicFrame macro="">
      <xdr:nvGraphicFramePr>
        <xdr:cNvPr id="9" name="Chart 8">
          <a:extLst>
            <a:ext uri="{FF2B5EF4-FFF2-40B4-BE49-F238E27FC236}">
              <a16:creationId xmlns:a16="http://schemas.microsoft.com/office/drawing/2014/main" id="{6EE3D0FA-7809-41DB-90A5-9735A3AEC6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296637</xdr:colOff>
      <xdr:row>5</xdr:row>
      <xdr:rowOff>106587</xdr:rowOff>
    </xdr:from>
    <xdr:to>
      <xdr:col>11</xdr:col>
      <xdr:colOff>2096637</xdr:colOff>
      <xdr:row>5</xdr:row>
      <xdr:rowOff>1114587</xdr:rowOff>
    </xdr:to>
    <xdr:graphicFrame macro="">
      <xdr:nvGraphicFramePr>
        <xdr:cNvPr id="13" name="Chart 12">
          <a:extLst>
            <a:ext uri="{FF2B5EF4-FFF2-40B4-BE49-F238E27FC236}">
              <a16:creationId xmlns:a16="http://schemas.microsoft.com/office/drawing/2014/main" id="{0862233A-BDED-4DB9-B65E-FD6D3EE5D3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310243</xdr:colOff>
      <xdr:row>6</xdr:row>
      <xdr:rowOff>110220</xdr:rowOff>
    </xdr:from>
    <xdr:to>
      <xdr:col>11</xdr:col>
      <xdr:colOff>2110243</xdr:colOff>
      <xdr:row>6</xdr:row>
      <xdr:rowOff>1118220</xdr:rowOff>
    </xdr:to>
    <xdr:graphicFrame macro="">
      <xdr:nvGraphicFramePr>
        <xdr:cNvPr id="14" name="Chart 13">
          <a:extLst>
            <a:ext uri="{FF2B5EF4-FFF2-40B4-BE49-F238E27FC236}">
              <a16:creationId xmlns:a16="http://schemas.microsoft.com/office/drawing/2014/main" id="{3CBEFEF4-75F0-4E4C-ADB2-A486EEE655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288631</xdr:colOff>
      <xdr:row>7</xdr:row>
      <xdr:rowOff>84872</xdr:rowOff>
    </xdr:from>
    <xdr:to>
      <xdr:col>11</xdr:col>
      <xdr:colOff>2088631</xdr:colOff>
      <xdr:row>7</xdr:row>
      <xdr:rowOff>1092872</xdr:rowOff>
    </xdr:to>
    <xdr:graphicFrame macro="">
      <xdr:nvGraphicFramePr>
        <xdr:cNvPr id="15" name="Chart 14">
          <a:extLst>
            <a:ext uri="{FF2B5EF4-FFF2-40B4-BE49-F238E27FC236}">
              <a16:creationId xmlns:a16="http://schemas.microsoft.com/office/drawing/2014/main" id="{D2959492-F5DD-47F2-8A2A-58D0747EE0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1187823</xdr:colOff>
      <xdr:row>3</xdr:row>
      <xdr:rowOff>145676</xdr:rowOff>
    </xdr:from>
    <xdr:to>
      <xdr:col>9</xdr:col>
      <xdr:colOff>519206</xdr:colOff>
      <xdr:row>4</xdr:row>
      <xdr:rowOff>275851</xdr:rowOff>
    </xdr:to>
    <xdr:sp macro="" textlink="">
      <xdr:nvSpPr>
        <xdr:cNvPr id="2" name="TextBox 1">
          <a:extLst>
            <a:ext uri="{FF2B5EF4-FFF2-40B4-BE49-F238E27FC236}">
              <a16:creationId xmlns:a16="http://schemas.microsoft.com/office/drawing/2014/main" id="{75ED1D8D-2041-489D-B7AE-E72D35487812}"/>
            </a:ext>
            <a:ext uri="{147F2762-F138-4A5C-976F-8EAC2B608ADB}">
              <a16:predDERef xmlns:a16="http://schemas.microsoft.com/office/drawing/2014/main" pred="{1DA264FA-284F-F028-B374-8428CB967B91}"/>
            </a:ext>
          </a:extLst>
        </xdr:cNvPr>
        <xdr:cNvSpPr txBox="1"/>
      </xdr:nvSpPr>
      <xdr:spPr>
        <a:xfrm>
          <a:off x="13402235" y="2515721"/>
          <a:ext cx="2603500" cy="1273175"/>
        </a:xfrm>
        <a:prstGeom prst="rect">
          <a:avLst/>
        </a:prstGeom>
        <a:ln/>
      </xdr:spPr>
      <xdr:style>
        <a:lnRef idx="2">
          <a:schemeClr val="accent4">
            <a:shade val="15000"/>
          </a:schemeClr>
        </a:lnRef>
        <a:fillRef idx="1">
          <a:schemeClr val="accent4"/>
        </a:fillRef>
        <a:effectRef idx="0">
          <a:schemeClr val="accent4"/>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400" b="0" i="0" u="none" strike="noStrike">
              <a:solidFill>
                <a:srgbClr val="FF0000"/>
              </a:solidFill>
              <a:latin typeface="Calibri" panose="020F0502020204030204" pitchFamily="34" charset="0"/>
              <a:ea typeface="Calibri" panose="020F0502020204030204" pitchFamily="34" charset="0"/>
              <a:cs typeface="Calibri" panose="020F0502020204030204" pitchFamily="34" charset="0"/>
            </a:rPr>
            <a:t>Self-assessment values are invented, just for demonstrative purpose on how the tool looks like and how the column L is automatically updated.</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280737</xdr:colOff>
      <xdr:row>2</xdr:row>
      <xdr:rowOff>30081</xdr:rowOff>
    </xdr:from>
    <xdr:to>
      <xdr:col>9</xdr:col>
      <xdr:colOff>2115553</xdr:colOff>
      <xdr:row>2</xdr:row>
      <xdr:rowOff>992607</xdr:rowOff>
    </xdr:to>
    <xdr:graphicFrame macro="">
      <xdr:nvGraphicFramePr>
        <xdr:cNvPr id="2" name="Chart 1">
          <a:extLst>
            <a:ext uri="{FF2B5EF4-FFF2-40B4-BE49-F238E27FC236}">
              <a16:creationId xmlns:a16="http://schemas.microsoft.com/office/drawing/2014/main" id="{81CF6D6F-2A0B-4DA7-A1B5-9741B57081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270710</xdr:colOff>
      <xdr:row>3</xdr:row>
      <xdr:rowOff>40105</xdr:rowOff>
    </xdr:from>
    <xdr:to>
      <xdr:col>9</xdr:col>
      <xdr:colOff>2105526</xdr:colOff>
      <xdr:row>3</xdr:row>
      <xdr:rowOff>1002631</xdr:rowOff>
    </xdr:to>
    <xdr:graphicFrame macro="">
      <xdr:nvGraphicFramePr>
        <xdr:cNvPr id="3" name="Chart 2">
          <a:extLst>
            <a:ext uri="{FF2B5EF4-FFF2-40B4-BE49-F238E27FC236}">
              <a16:creationId xmlns:a16="http://schemas.microsoft.com/office/drawing/2014/main" id="{B672A960-9C2D-4FAF-B966-AFA6A15543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270710</xdr:colOff>
      <xdr:row>4</xdr:row>
      <xdr:rowOff>46455</xdr:rowOff>
    </xdr:from>
    <xdr:to>
      <xdr:col>9</xdr:col>
      <xdr:colOff>2105526</xdr:colOff>
      <xdr:row>4</xdr:row>
      <xdr:rowOff>1008981</xdr:rowOff>
    </xdr:to>
    <xdr:graphicFrame macro="">
      <xdr:nvGraphicFramePr>
        <xdr:cNvPr id="4" name="Chart 3">
          <a:extLst>
            <a:ext uri="{FF2B5EF4-FFF2-40B4-BE49-F238E27FC236}">
              <a16:creationId xmlns:a16="http://schemas.microsoft.com/office/drawing/2014/main" id="{D5290C91-4050-4C2D-BA74-D7BA4BC3E1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270710</xdr:colOff>
      <xdr:row>5</xdr:row>
      <xdr:rowOff>52805</xdr:rowOff>
    </xdr:from>
    <xdr:to>
      <xdr:col>9</xdr:col>
      <xdr:colOff>2105526</xdr:colOff>
      <xdr:row>6</xdr:row>
      <xdr:rowOff>5681</xdr:rowOff>
    </xdr:to>
    <xdr:graphicFrame macro="">
      <xdr:nvGraphicFramePr>
        <xdr:cNvPr id="5" name="Chart 4">
          <a:extLst>
            <a:ext uri="{FF2B5EF4-FFF2-40B4-BE49-F238E27FC236}">
              <a16:creationId xmlns:a16="http://schemas.microsoft.com/office/drawing/2014/main" id="{C6D47172-CE7A-46CC-9F9F-AF634BEFD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270710</xdr:colOff>
      <xdr:row>6</xdr:row>
      <xdr:rowOff>59155</xdr:rowOff>
    </xdr:from>
    <xdr:to>
      <xdr:col>9</xdr:col>
      <xdr:colOff>2105526</xdr:colOff>
      <xdr:row>7</xdr:row>
      <xdr:rowOff>12031</xdr:rowOff>
    </xdr:to>
    <xdr:graphicFrame macro="">
      <xdr:nvGraphicFramePr>
        <xdr:cNvPr id="6" name="Chart 5">
          <a:extLst>
            <a:ext uri="{FF2B5EF4-FFF2-40B4-BE49-F238E27FC236}">
              <a16:creationId xmlns:a16="http://schemas.microsoft.com/office/drawing/2014/main" id="{B29F6AD0-DFC5-446D-8026-750841C972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270710</xdr:colOff>
      <xdr:row>7</xdr:row>
      <xdr:rowOff>65505</xdr:rowOff>
    </xdr:from>
    <xdr:to>
      <xdr:col>9</xdr:col>
      <xdr:colOff>2105526</xdr:colOff>
      <xdr:row>8</xdr:row>
      <xdr:rowOff>0</xdr:rowOff>
    </xdr:to>
    <xdr:graphicFrame macro="">
      <xdr:nvGraphicFramePr>
        <xdr:cNvPr id="7" name="Chart 6">
          <a:extLst>
            <a:ext uri="{FF2B5EF4-FFF2-40B4-BE49-F238E27FC236}">
              <a16:creationId xmlns:a16="http://schemas.microsoft.com/office/drawing/2014/main" id="{1CABA07C-24E8-49D3-8F4B-704ABBC83D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270710</xdr:colOff>
      <xdr:row>8</xdr:row>
      <xdr:rowOff>0</xdr:rowOff>
    </xdr:from>
    <xdr:to>
      <xdr:col>9</xdr:col>
      <xdr:colOff>2105526</xdr:colOff>
      <xdr:row>8</xdr:row>
      <xdr:rowOff>69181</xdr:rowOff>
    </xdr:to>
    <xdr:graphicFrame macro="">
      <xdr:nvGraphicFramePr>
        <xdr:cNvPr id="15" name="Chart 14">
          <a:extLst>
            <a:ext uri="{FF2B5EF4-FFF2-40B4-BE49-F238E27FC236}">
              <a16:creationId xmlns:a16="http://schemas.microsoft.com/office/drawing/2014/main" id="{DD04DFF1-89B4-4BB7-A9AB-D0421AB654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825639</xdr:colOff>
      <xdr:row>1</xdr:row>
      <xdr:rowOff>208196</xdr:rowOff>
    </xdr:from>
    <xdr:to>
      <xdr:col>5</xdr:col>
      <xdr:colOff>23457</xdr:colOff>
      <xdr:row>3</xdr:row>
      <xdr:rowOff>7495</xdr:rowOff>
    </xdr:to>
    <xdr:pic>
      <xdr:nvPicPr>
        <xdr:cNvPr id="2" name="Graphic 1" descr="Badge Tick1 with solid fill">
          <a:extLst>
            <a:ext uri="{FF2B5EF4-FFF2-40B4-BE49-F238E27FC236}">
              <a16:creationId xmlns:a16="http://schemas.microsoft.com/office/drawing/2014/main" id="{E0448BFC-45B9-404D-93BF-EFA934DE4E3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21114" y="408221"/>
          <a:ext cx="236043" cy="218399"/>
        </a:xfrm>
        <a:prstGeom prst="rect">
          <a:avLst/>
        </a:prstGeom>
      </xdr:spPr>
    </xdr:pic>
    <xdr:clientData/>
  </xdr:twoCellAnchor>
  <xdr:twoCellAnchor editAs="oneCell">
    <xdr:from>
      <xdr:col>6</xdr:col>
      <xdr:colOff>194040</xdr:colOff>
      <xdr:row>1</xdr:row>
      <xdr:rowOff>209654</xdr:rowOff>
    </xdr:from>
    <xdr:to>
      <xdr:col>8</xdr:col>
      <xdr:colOff>16447</xdr:colOff>
      <xdr:row>3</xdr:row>
      <xdr:rowOff>8953</xdr:rowOff>
    </xdr:to>
    <xdr:pic>
      <xdr:nvPicPr>
        <xdr:cNvPr id="3" name="Graphic 2" descr="Badge Tick1 with solid fill">
          <a:extLst>
            <a:ext uri="{FF2B5EF4-FFF2-40B4-BE49-F238E27FC236}">
              <a16:creationId xmlns:a16="http://schemas.microsoft.com/office/drawing/2014/main" id="{08D4CD6E-42AC-472C-AF1F-6A74A8086A1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327765" y="409679"/>
          <a:ext cx="222457" cy="218399"/>
        </a:xfrm>
        <a:prstGeom prst="rect">
          <a:avLst/>
        </a:prstGeom>
      </xdr:spPr>
    </xdr:pic>
    <xdr:clientData/>
  </xdr:twoCellAnchor>
  <xdr:twoCellAnchor editAs="oneCell">
    <xdr:from>
      <xdr:col>4</xdr:col>
      <xdr:colOff>190292</xdr:colOff>
      <xdr:row>1</xdr:row>
      <xdr:rowOff>205907</xdr:rowOff>
    </xdr:from>
    <xdr:to>
      <xdr:col>6</xdr:col>
      <xdr:colOff>12700</xdr:colOff>
      <xdr:row>3</xdr:row>
      <xdr:rowOff>5206</xdr:rowOff>
    </xdr:to>
    <xdr:pic>
      <xdr:nvPicPr>
        <xdr:cNvPr id="4" name="Graphic 3" descr="Badge Tick1 with solid fill">
          <a:extLst>
            <a:ext uri="{FF2B5EF4-FFF2-40B4-BE49-F238E27FC236}">
              <a16:creationId xmlns:a16="http://schemas.microsoft.com/office/drawing/2014/main" id="{EC7D4F30-15FE-48B4-9BFE-2B817E3A549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3967" y="405932"/>
          <a:ext cx="222458" cy="218399"/>
        </a:xfrm>
        <a:prstGeom prst="rect">
          <a:avLst/>
        </a:prstGeom>
      </xdr:spPr>
    </xdr:pic>
    <xdr:clientData/>
  </xdr:twoCellAnchor>
  <xdr:twoCellAnchor editAs="oneCell">
    <xdr:from>
      <xdr:col>5</xdr:col>
      <xdr:colOff>191750</xdr:colOff>
      <xdr:row>1</xdr:row>
      <xdr:rowOff>202160</xdr:rowOff>
    </xdr:from>
    <xdr:to>
      <xdr:col>7</xdr:col>
      <xdr:colOff>14157</xdr:colOff>
      <xdr:row>3</xdr:row>
      <xdr:rowOff>1459</xdr:rowOff>
    </xdr:to>
    <xdr:pic>
      <xdr:nvPicPr>
        <xdr:cNvPr id="5" name="Graphic 4" descr="Badge Tick1 with solid fill">
          <a:extLst>
            <a:ext uri="{FF2B5EF4-FFF2-40B4-BE49-F238E27FC236}">
              <a16:creationId xmlns:a16="http://schemas.microsoft.com/office/drawing/2014/main" id="{843B0283-8708-4D4B-A5EA-0269F0BF0C3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125450" y="402185"/>
          <a:ext cx="222457" cy="218399"/>
        </a:xfrm>
        <a:prstGeom prst="rect">
          <a:avLst/>
        </a:prstGeom>
      </xdr:spPr>
    </xdr:pic>
    <xdr:clientData/>
  </xdr:twoCellAnchor>
  <xdr:oneCellAnchor>
    <xdr:from>
      <xdr:col>3</xdr:col>
      <xdr:colOff>817172</xdr:colOff>
      <xdr:row>4</xdr:row>
      <xdr:rowOff>216663</xdr:rowOff>
    </xdr:from>
    <xdr:ext cx="228391" cy="226102"/>
    <xdr:pic>
      <xdr:nvPicPr>
        <xdr:cNvPr id="6" name="Graphic 5" descr="Badge Tick1 with solid fill">
          <a:extLst>
            <a:ext uri="{FF2B5EF4-FFF2-40B4-BE49-F238E27FC236}">
              <a16:creationId xmlns:a16="http://schemas.microsoft.com/office/drawing/2014/main" id="{A9D3584C-DAF3-41FE-BC6B-5D45E39CD95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1035813"/>
          <a:ext cx="228391" cy="226102"/>
        </a:xfrm>
        <a:prstGeom prst="rect">
          <a:avLst/>
        </a:prstGeom>
      </xdr:spPr>
    </xdr:pic>
    <xdr:clientData/>
  </xdr:oneCellAnchor>
  <xdr:oneCellAnchor>
    <xdr:from>
      <xdr:col>4</xdr:col>
      <xdr:colOff>190292</xdr:colOff>
      <xdr:row>4</xdr:row>
      <xdr:rowOff>214374</xdr:rowOff>
    </xdr:from>
    <xdr:ext cx="228391" cy="226102"/>
    <xdr:pic>
      <xdr:nvPicPr>
        <xdr:cNvPr id="7" name="Graphic 6" descr="Badge Tick1 with solid fill">
          <a:extLst>
            <a:ext uri="{FF2B5EF4-FFF2-40B4-BE49-F238E27FC236}">
              <a16:creationId xmlns:a16="http://schemas.microsoft.com/office/drawing/2014/main" id="{3688C4E1-61A0-4A5B-BE29-CB9C96453FF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3967" y="1033524"/>
          <a:ext cx="228391" cy="226102"/>
        </a:xfrm>
        <a:prstGeom prst="rect">
          <a:avLst/>
        </a:prstGeom>
      </xdr:spPr>
    </xdr:pic>
    <xdr:clientData/>
  </xdr:oneCellAnchor>
  <xdr:oneCellAnchor>
    <xdr:from>
      <xdr:col>5</xdr:col>
      <xdr:colOff>191750</xdr:colOff>
      <xdr:row>4</xdr:row>
      <xdr:rowOff>210627</xdr:rowOff>
    </xdr:from>
    <xdr:ext cx="228391" cy="226102"/>
    <xdr:pic>
      <xdr:nvPicPr>
        <xdr:cNvPr id="8" name="Graphic 7" descr="Badge Tick1 with solid fill">
          <a:extLst>
            <a:ext uri="{FF2B5EF4-FFF2-40B4-BE49-F238E27FC236}">
              <a16:creationId xmlns:a16="http://schemas.microsoft.com/office/drawing/2014/main" id="{373DC49D-668A-465B-9A78-B05184E475C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125450" y="1039302"/>
          <a:ext cx="228391" cy="226102"/>
        </a:xfrm>
        <a:prstGeom prst="rect">
          <a:avLst/>
        </a:prstGeom>
      </xdr:spPr>
    </xdr:pic>
    <xdr:clientData/>
  </xdr:oneCellAnchor>
  <xdr:oneCellAnchor>
    <xdr:from>
      <xdr:col>3</xdr:col>
      <xdr:colOff>817172</xdr:colOff>
      <xdr:row>7</xdr:row>
      <xdr:rowOff>208196</xdr:rowOff>
    </xdr:from>
    <xdr:ext cx="228391" cy="226102"/>
    <xdr:pic>
      <xdr:nvPicPr>
        <xdr:cNvPr id="9" name="Graphic 8" descr="Badge Tick1 with solid fill">
          <a:extLst>
            <a:ext uri="{FF2B5EF4-FFF2-40B4-BE49-F238E27FC236}">
              <a16:creationId xmlns:a16="http://schemas.microsoft.com/office/drawing/2014/main" id="{E1854D50-B784-4D12-A029-65F10150941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1665521"/>
          <a:ext cx="228391" cy="226102"/>
        </a:xfrm>
        <a:prstGeom prst="rect">
          <a:avLst/>
        </a:prstGeom>
      </xdr:spPr>
    </xdr:pic>
    <xdr:clientData/>
  </xdr:oneCellAnchor>
  <xdr:oneCellAnchor>
    <xdr:from>
      <xdr:col>4</xdr:col>
      <xdr:colOff>190292</xdr:colOff>
      <xdr:row>7</xdr:row>
      <xdr:rowOff>205907</xdr:rowOff>
    </xdr:from>
    <xdr:ext cx="228391" cy="226102"/>
    <xdr:pic>
      <xdr:nvPicPr>
        <xdr:cNvPr id="10" name="Graphic 9" descr="Badge Tick1 with solid fill">
          <a:extLst>
            <a:ext uri="{FF2B5EF4-FFF2-40B4-BE49-F238E27FC236}">
              <a16:creationId xmlns:a16="http://schemas.microsoft.com/office/drawing/2014/main" id="{C6161478-EDC2-4E21-AEE9-237781F57F0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3967" y="1663232"/>
          <a:ext cx="228391" cy="226102"/>
        </a:xfrm>
        <a:prstGeom prst="rect">
          <a:avLst/>
        </a:prstGeom>
      </xdr:spPr>
    </xdr:pic>
    <xdr:clientData/>
  </xdr:oneCellAnchor>
  <xdr:oneCellAnchor>
    <xdr:from>
      <xdr:col>3</xdr:col>
      <xdr:colOff>817172</xdr:colOff>
      <xdr:row>10</xdr:row>
      <xdr:rowOff>216663</xdr:rowOff>
    </xdr:from>
    <xdr:ext cx="228391" cy="226102"/>
    <xdr:pic>
      <xdr:nvPicPr>
        <xdr:cNvPr id="11" name="Graphic 10" descr="Badge Tick1 with solid fill">
          <a:extLst>
            <a:ext uri="{FF2B5EF4-FFF2-40B4-BE49-F238E27FC236}">
              <a16:creationId xmlns:a16="http://schemas.microsoft.com/office/drawing/2014/main" id="{BFC5351B-9618-4CD9-BF76-80AC6FC764F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2293113"/>
          <a:ext cx="228391" cy="226102"/>
        </a:xfrm>
        <a:prstGeom prst="rect">
          <a:avLst/>
        </a:prstGeom>
      </xdr:spPr>
    </xdr:pic>
    <xdr:clientData/>
  </xdr:oneCellAnchor>
  <xdr:oneCellAnchor>
    <xdr:from>
      <xdr:col>9</xdr:col>
      <xdr:colOff>817172</xdr:colOff>
      <xdr:row>1</xdr:row>
      <xdr:rowOff>208196</xdr:rowOff>
    </xdr:from>
    <xdr:ext cx="230751" cy="239566"/>
    <xdr:pic>
      <xdr:nvPicPr>
        <xdr:cNvPr id="12" name="Graphic 11" descr="Badge Tick1 with solid fill">
          <a:extLst>
            <a:ext uri="{FF2B5EF4-FFF2-40B4-BE49-F238E27FC236}">
              <a16:creationId xmlns:a16="http://schemas.microsoft.com/office/drawing/2014/main" id="{70321FF9-0437-435D-A8A4-1FC9854F343B}"/>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408221"/>
          <a:ext cx="230751" cy="239566"/>
        </a:xfrm>
        <a:prstGeom prst="rect">
          <a:avLst/>
        </a:prstGeom>
      </xdr:spPr>
    </xdr:pic>
    <xdr:clientData/>
  </xdr:oneCellAnchor>
  <xdr:oneCellAnchor>
    <xdr:from>
      <xdr:col>12</xdr:col>
      <xdr:colOff>202507</xdr:colOff>
      <xdr:row>1</xdr:row>
      <xdr:rowOff>209654</xdr:rowOff>
    </xdr:from>
    <xdr:ext cx="228807" cy="239566"/>
    <xdr:pic>
      <xdr:nvPicPr>
        <xdr:cNvPr id="13" name="Graphic 12" descr="Badge Tick1 with solid fill">
          <a:extLst>
            <a:ext uri="{FF2B5EF4-FFF2-40B4-BE49-F238E27FC236}">
              <a16:creationId xmlns:a16="http://schemas.microsoft.com/office/drawing/2014/main" id="{02D4AFCD-7DDE-4668-A9AC-31FAA269111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145982" y="409679"/>
          <a:ext cx="228807" cy="239566"/>
        </a:xfrm>
        <a:prstGeom prst="rect">
          <a:avLst/>
        </a:prstGeom>
      </xdr:spPr>
    </xdr:pic>
    <xdr:clientData/>
  </xdr:oneCellAnchor>
  <xdr:oneCellAnchor>
    <xdr:from>
      <xdr:col>10</xdr:col>
      <xdr:colOff>190292</xdr:colOff>
      <xdr:row>1</xdr:row>
      <xdr:rowOff>205907</xdr:rowOff>
    </xdr:from>
    <xdr:ext cx="228808" cy="239566"/>
    <xdr:pic>
      <xdr:nvPicPr>
        <xdr:cNvPr id="14" name="Graphic 13" descr="Badge Tick1 with solid fill">
          <a:extLst>
            <a:ext uri="{FF2B5EF4-FFF2-40B4-BE49-F238E27FC236}">
              <a16:creationId xmlns:a16="http://schemas.microsoft.com/office/drawing/2014/main" id="{2B12E32C-CD04-48F6-9179-B43F68D8DAEA}"/>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762292" y="405932"/>
          <a:ext cx="228808" cy="239566"/>
        </a:xfrm>
        <a:prstGeom prst="rect">
          <a:avLst/>
        </a:prstGeom>
      </xdr:spPr>
    </xdr:pic>
    <xdr:clientData/>
  </xdr:oneCellAnchor>
  <xdr:oneCellAnchor>
    <xdr:from>
      <xdr:col>11</xdr:col>
      <xdr:colOff>208684</xdr:colOff>
      <xdr:row>1</xdr:row>
      <xdr:rowOff>202160</xdr:rowOff>
    </xdr:from>
    <xdr:ext cx="228807" cy="239566"/>
    <xdr:pic>
      <xdr:nvPicPr>
        <xdr:cNvPr id="15" name="Graphic 14" descr="Badge Tick1 with solid fill">
          <a:extLst>
            <a:ext uri="{FF2B5EF4-FFF2-40B4-BE49-F238E27FC236}">
              <a16:creationId xmlns:a16="http://schemas.microsoft.com/office/drawing/2014/main" id="{F11EAE4D-50DD-48B5-A7A6-CF1E216E7E37}"/>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952134" y="402185"/>
          <a:ext cx="228807" cy="239566"/>
        </a:xfrm>
        <a:prstGeom prst="rect">
          <a:avLst/>
        </a:prstGeom>
      </xdr:spPr>
    </xdr:pic>
    <xdr:clientData/>
  </xdr:oneCellAnchor>
  <xdr:oneCellAnchor>
    <xdr:from>
      <xdr:col>9</xdr:col>
      <xdr:colOff>817172</xdr:colOff>
      <xdr:row>4</xdr:row>
      <xdr:rowOff>216663</xdr:rowOff>
    </xdr:from>
    <xdr:ext cx="228391" cy="226102"/>
    <xdr:pic>
      <xdr:nvPicPr>
        <xdr:cNvPr id="16" name="Graphic 15" descr="Badge Tick1 with solid fill">
          <a:extLst>
            <a:ext uri="{FF2B5EF4-FFF2-40B4-BE49-F238E27FC236}">
              <a16:creationId xmlns:a16="http://schemas.microsoft.com/office/drawing/2014/main" id="{E98A20F2-A03A-488D-896B-8BC60C499F69}"/>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1035813"/>
          <a:ext cx="228391" cy="226102"/>
        </a:xfrm>
        <a:prstGeom prst="rect">
          <a:avLst/>
        </a:prstGeom>
      </xdr:spPr>
    </xdr:pic>
    <xdr:clientData/>
  </xdr:oneCellAnchor>
  <xdr:oneCellAnchor>
    <xdr:from>
      <xdr:col>10</xdr:col>
      <xdr:colOff>190292</xdr:colOff>
      <xdr:row>4</xdr:row>
      <xdr:rowOff>214374</xdr:rowOff>
    </xdr:from>
    <xdr:ext cx="228391" cy="226102"/>
    <xdr:pic>
      <xdr:nvPicPr>
        <xdr:cNvPr id="17" name="Graphic 16" descr="Badge Tick1 with solid fill">
          <a:extLst>
            <a:ext uri="{FF2B5EF4-FFF2-40B4-BE49-F238E27FC236}">
              <a16:creationId xmlns:a16="http://schemas.microsoft.com/office/drawing/2014/main" id="{F7023CD4-B286-4F42-ACC6-84226890A154}"/>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762292" y="1033524"/>
          <a:ext cx="228391" cy="226102"/>
        </a:xfrm>
        <a:prstGeom prst="rect">
          <a:avLst/>
        </a:prstGeom>
      </xdr:spPr>
    </xdr:pic>
    <xdr:clientData/>
  </xdr:oneCellAnchor>
  <xdr:oneCellAnchor>
    <xdr:from>
      <xdr:col>11</xdr:col>
      <xdr:colOff>191750</xdr:colOff>
      <xdr:row>4</xdr:row>
      <xdr:rowOff>210627</xdr:rowOff>
    </xdr:from>
    <xdr:ext cx="228391" cy="226102"/>
    <xdr:pic>
      <xdr:nvPicPr>
        <xdr:cNvPr id="18" name="Graphic 17" descr="Badge Tick1 with solid fill">
          <a:extLst>
            <a:ext uri="{FF2B5EF4-FFF2-40B4-BE49-F238E27FC236}">
              <a16:creationId xmlns:a16="http://schemas.microsoft.com/office/drawing/2014/main" id="{70A62BD3-DCDB-4D7D-A791-B1F0F31C87AB}"/>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954250" y="1039302"/>
          <a:ext cx="228391" cy="226102"/>
        </a:xfrm>
        <a:prstGeom prst="rect">
          <a:avLst/>
        </a:prstGeom>
      </xdr:spPr>
    </xdr:pic>
    <xdr:clientData/>
  </xdr:oneCellAnchor>
  <xdr:oneCellAnchor>
    <xdr:from>
      <xdr:col>9</xdr:col>
      <xdr:colOff>817172</xdr:colOff>
      <xdr:row>7</xdr:row>
      <xdr:rowOff>216663</xdr:rowOff>
    </xdr:from>
    <xdr:ext cx="228391" cy="226102"/>
    <xdr:pic>
      <xdr:nvPicPr>
        <xdr:cNvPr id="19" name="Graphic 18" descr="Badge Tick1 with solid fill">
          <a:extLst>
            <a:ext uri="{FF2B5EF4-FFF2-40B4-BE49-F238E27FC236}">
              <a16:creationId xmlns:a16="http://schemas.microsoft.com/office/drawing/2014/main" id="{4E1C642F-8300-44C8-A036-1B6CA7788EBD}"/>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1664463"/>
          <a:ext cx="228391" cy="226102"/>
        </a:xfrm>
        <a:prstGeom prst="rect">
          <a:avLst/>
        </a:prstGeom>
      </xdr:spPr>
    </xdr:pic>
    <xdr:clientData/>
  </xdr:oneCellAnchor>
  <xdr:oneCellAnchor>
    <xdr:from>
      <xdr:col>10</xdr:col>
      <xdr:colOff>190292</xdr:colOff>
      <xdr:row>7</xdr:row>
      <xdr:rowOff>214374</xdr:rowOff>
    </xdr:from>
    <xdr:ext cx="228391" cy="226102"/>
    <xdr:pic>
      <xdr:nvPicPr>
        <xdr:cNvPr id="20" name="Graphic 19" descr="Badge Tick1 with solid fill">
          <a:extLst>
            <a:ext uri="{FF2B5EF4-FFF2-40B4-BE49-F238E27FC236}">
              <a16:creationId xmlns:a16="http://schemas.microsoft.com/office/drawing/2014/main" id="{030FA48E-68E1-4734-B121-7BB92908F14D}"/>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762292" y="1662174"/>
          <a:ext cx="228391" cy="226102"/>
        </a:xfrm>
        <a:prstGeom prst="rect">
          <a:avLst/>
        </a:prstGeom>
      </xdr:spPr>
    </xdr:pic>
    <xdr:clientData/>
  </xdr:oneCellAnchor>
  <xdr:oneCellAnchor>
    <xdr:from>
      <xdr:col>9</xdr:col>
      <xdr:colOff>817172</xdr:colOff>
      <xdr:row>10</xdr:row>
      <xdr:rowOff>216663</xdr:rowOff>
    </xdr:from>
    <xdr:ext cx="228391" cy="226102"/>
    <xdr:pic>
      <xdr:nvPicPr>
        <xdr:cNvPr id="21" name="Graphic 20" descr="Badge Tick1 with solid fill">
          <a:extLst>
            <a:ext uri="{FF2B5EF4-FFF2-40B4-BE49-F238E27FC236}">
              <a16:creationId xmlns:a16="http://schemas.microsoft.com/office/drawing/2014/main" id="{C1681EB2-B601-4E4F-932E-3F2C09CC2E46}"/>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2293113"/>
          <a:ext cx="228391" cy="226102"/>
        </a:xfrm>
        <a:prstGeom prst="rect">
          <a:avLst/>
        </a:prstGeom>
      </xdr:spPr>
    </xdr:pic>
    <xdr:clientData/>
  </xdr:oneCellAnchor>
  <xdr:oneCellAnchor>
    <xdr:from>
      <xdr:col>3</xdr:col>
      <xdr:colOff>817172</xdr:colOff>
      <xdr:row>10</xdr:row>
      <xdr:rowOff>208196</xdr:rowOff>
    </xdr:from>
    <xdr:ext cx="228391" cy="226102"/>
    <xdr:pic>
      <xdr:nvPicPr>
        <xdr:cNvPr id="22" name="Graphic 21" descr="Badge Tick1 with solid fill">
          <a:extLst>
            <a:ext uri="{FF2B5EF4-FFF2-40B4-BE49-F238E27FC236}">
              <a16:creationId xmlns:a16="http://schemas.microsoft.com/office/drawing/2014/main" id="{BFDC6C3C-E749-40F9-A2D2-A5F6EBFA916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2294171"/>
          <a:ext cx="228391" cy="226102"/>
        </a:xfrm>
        <a:prstGeom prst="rect">
          <a:avLst/>
        </a:prstGeom>
      </xdr:spPr>
    </xdr:pic>
    <xdr:clientData/>
  </xdr:oneCellAnchor>
  <xdr:twoCellAnchor>
    <xdr:from>
      <xdr:col>16</xdr:col>
      <xdr:colOff>67735</xdr:colOff>
      <xdr:row>18</xdr:row>
      <xdr:rowOff>12701</xdr:rowOff>
    </xdr:from>
    <xdr:to>
      <xdr:col>16</xdr:col>
      <xdr:colOff>965201</xdr:colOff>
      <xdr:row>22</xdr:row>
      <xdr:rowOff>59266</xdr:rowOff>
    </xdr:to>
    <xdr:graphicFrame macro="">
      <xdr:nvGraphicFramePr>
        <xdr:cNvPr id="23" name="Chart 22">
          <a:extLst>
            <a:ext uri="{FF2B5EF4-FFF2-40B4-BE49-F238E27FC236}">
              <a16:creationId xmlns:a16="http://schemas.microsoft.com/office/drawing/2014/main" id="{54A9FC71-455B-48D9-97E5-1629EFB08F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0</xdr:colOff>
      <xdr:row>18</xdr:row>
      <xdr:rowOff>0</xdr:rowOff>
    </xdr:from>
    <xdr:to>
      <xdr:col>17</xdr:col>
      <xdr:colOff>897466</xdr:colOff>
      <xdr:row>22</xdr:row>
      <xdr:rowOff>46565</xdr:rowOff>
    </xdr:to>
    <xdr:graphicFrame macro="">
      <xdr:nvGraphicFramePr>
        <xdr:cNvPr id="24" name="Chart 23">
          <a:extLst>
            <a:ext uri="{FF2B5EF4-FFF2-40B4-BE49-F238E27FC236}">
              <a16:creationId xmlns:a16="http://schemas.microsoft.com/office/drawing/2014/main" id="{D3FCF270-0255-4A53-9784-734E8505B6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18</xdr:col>
      <xdr:colOff>0</xdr:colOff>
      <xdr:row>18</xdr:row>
      <xdr:rowOff>0</xdr:rowOff>
    </xdr:from>
    <xdr:to>
      <xdr:col>18</xdr:col>
      <xdr:colOff>897466</xdr:colOff>
      <xdr:row>22</xdr:row>
      <xdr:rowOff>46565</xdr:rowOff>
    </xdr:to>
    <xdr:graphicFrame macro="">
      <xdr:nvGraphicFramePr>
        <xdr:cNvPr id="25" name="Chart 24">
          <a:extLst>
            <a:ext uri="{FF2B5EF4-FFF2-40B4-BE49-F238E27FC236}">
              <a16:creationId xmlns:a16="http://schemas.microsoft.com/office/drawing/2014/main" id="{CDE64E8D-55B2-4965-8566-78D5F3E000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19</xdr:col>
      <xdr:colOff>0</xdr:colOff>
      <xdr:row>18</xdr:row>
      <xdr:rowOff>0</xdr:rowOff>
    </xdr:from>
    <xdr:to>
      <xdr:col>19</xdr:col>
      <xdr:colOff>897466</xdr:colOff>
      <xdr:row>22</xdr:row>
      <xdr:rowOff>46565</xdr:rowOff>
    </xdr:to>
    <xdr:graphicFrame macro="">
      <xdr:nvGraphicFramePr>
        <xdr:cNvPr id="26" name="Chart 25">
          <a:extLst>
            <a:ext uri="{FF2B5EF4-FFF2-40B4-BE49-F238E27FC236}">
              <a16:creationId xmlns:a16="http://schemas.microsoft.com/office/drawing/2014/main" id="{16186CD6-3B6D-4766-B42B-36AEF9F502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16</xdr:col>
      <xdr:colOff>67735</xdr:colOff>
      <xdr:row>27</xdr:row>
      <xdr:rowOff>12701</xdr:rowOff>
    </xdr:from>
    <xdr:to>
      <xdr:col>16</xdr:col>
      <xdr:colOff>965201</xdr:colOff>
      <xdr:row>31</xdr:row>
      <xdr:rowOff>59266</xdr:rowOff>
    </xdr:to>
    <xdr:graphicFrame macro="">
      <xdr:nvGraphicFramePr>
        <xdr:cNvPr id="27" name="Chart 26">
          <a:extLst>
            <a:ext uri="{FF2B5EF4-FFF2-40B4-BE49-F238E27FC236}">
              <a16:creationId xmlns:a16="http://schemas.microsoft.com/office/drawing/2014/main" id="{2BD49B93-17C7-4201-A18C-75D7C65924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17</xdr:col>
      <xdr:colOff>0</xdr:colOff>
      <xdr:row>27</xdr:row>
      <xdr:rowOff>0</xdr:rowOff>
    </xdr:from>
    <xdr:to>
      <xdr:col>17</xdr:col>
      <xdr:colOff>897466</xdr:colOff>
      <xdr:row>31</xdr:row>
      <xdr:rowOff>46565</xdr:rowOff>
    </xdr:to>
    <xdr:graphicFrame macro="">
      <xdr:nvGraphicFramePr>
        <xdr:cNvPr id="28" name="Chart 27">
          <a:extLst>
            <a:ext uri="{FF2B5EF4-FFF2-40B4-BE49-F238E27FC236}">
              <a16:creationId xmlns:a16="http://schemas.microsoft.com/office/drawing/2014/main" id="{83F12856-5A24-4039-B0DE-91F74D5039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27</xdr:row>
      <xdr:rowOff>0</xdr:rowOff>
    </xdr:from>
    <xdr:to>
      <xdr:col>18</xdr:col>
      <xdr:colOff>897466</xdr:colOff>
      <xdr:row>31</xdr:row>
      <xdr:rowOff>46565</xdr:rowOff>
    </xdr:to>
    <xdr:graphicFrame macro="">
      <xdr:nvGraphicFramePr>
        <xdr:cNvPr id="29" name="Chart 28">
          <a:extLst>
            <a:ext uri="{FF2B5EF4-FFF2-40B4-BE49-F238E27FC236}">
              <a16:creationId xmlns:a16="http://schemas.microsoft.com/office/drawing/2014/main" id="{FE383B29-0E9D-4AFE-AE7D-EB0879263F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19</xdr:col>
      <xdr:colOff>0</xdr:colOff>
      <xdr:row>27</xdr:row>
      <xdr:rowOff>0</xdr:rowOff>
    </xdr:from>
    <xdr:to>
      <xdr:col>19</xdr:col>
      <xdr:colOff>897466</xdr:colOff>
      <xdr:row>31</xdr:row>
      <xdr:rowOff>46565</xdr:rowOff>
    </xdr:to>
    <xdr:graphicFrame macro="">
      <xdr:nvGraphicFramePr>
        <xdr:cNvPr id="30" name="Chart 29">
          <a:extLst>
            <a:ext uri="{FF2B5EF4-FFF2-40B4-BE49-F238E27FC236}">
              <a16:creationId xmlns:a16="http://schemas.microsoft.com/office/drawing/2014/main" id="{57D0E7F9-CB9C-46E4-9753-362F0F5D13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1</xdr:col>
      <xdr:colOff>743806</xdr:colOff>
      <xdr:row>27</xdr:row>
      <xdr:rowOff>69379</xdr:rowOff>
    </xdr:from>
    <xdr:to>
      <xdr:col>2</xdr:col>
      <xdr:colOff>91252</xdr:colOff>
      <xdr:row>30</xdr:row>
      <xdr:rowOff>35779</xdr:rowOff>
    </xdr:to>
    <xdr:pic>
      <xdr:nvPicPr>
        <xdr:cNvPr id="31" name="table">
          <a:extLst>
            <a:ext uri="{FF2B5EF4-FFF2-40B4-BE49-F238E27FC236}">
              <a16:creationId xmlns:a16="http://schemas.microsoft.com/office/drawing/2014/main" id="{48141ABC-AE18-4D2E-ABDA-C7A347A236A4}"/>
            </a:ext>
          </a:extLst>
        </xdr:cNvPr>
        <xdr:cNvPicPr>
          <a:picLocks noChangeAspect="1"/>
        </xdr:cNvPicPr>
      </xdr:nvPicPr>
      <xdr:blipFill>
        <a:blip xmlns:r="http://schemas.openxmlformats.org/officeDocument/2006/relationships" r:embed="rId13"/>
        <a:stretch>
          <a:fillRect/>
        </a:stretch>
      </xdr:blipFill>
      <xdr:spPr>
        <a:xfrm>
          <a:off x="1582006" y="5584354"/>
          <a:ext cx="185646" cy="566475"/>
        </a:xfrm>
        <a:prstGeom prst="rect">
          <a:avLst/>
        </a:prstGeom>
      </xdr:spPr>
    </xdr:pic>
    <xdr:clientData/>
  </xdr:twoCellAnchor>
  <xdr:twoCellAnchor editAs="oneCell">
    <xdr:from>
      <xdr:col>2</xdr:col>
      <xdr:colOff>111370</xdr:colOff>
      <xdr:row>27</xdr:row>
      <xdr:rowOff>69379</xdr:rowOff>
    </xdr:from>
    <xdr:to>
      <xdr:col>3</xdr:col>
      <xdr:colOff>74766</xdr:colOff>
      <xdr:row>30</xdr:row>
      <xdr:rowOff>35779</xdr:rowOff>
    </xdr:to>
    <xdr:pic>
      <xdr:nvPicPr>
        <xdr:cNvPr id="32" name="table">
          <a:extLst>
            <a:ext uri="{FF2B5EF4-FFF2-40B4-BE49-F238E27FC236}">
              <a16:creationId xmlns:a16="http://schemas.microsoft.com/office/drawing/2014/main" id="{C14029FB-6C42-494D-AFB6-F0C673D2389E}"/>
            </a:ext>
          </a:extLst>
        </xdr:cNvPr>
        <xdr:cNvPicPr>
          <a:picLocks noChangeAspect="1"/>
        </xdr:cNvPicPr>
      </xdr:nvPicPr>
      <xdr:blipFill>
        <a:blip xmlns:r="http://schemas.openxmlformats.org/officeDocument/2006/relationships" r:embed="rId14"/>
        <a:stretch>
          <a:fillRect/>
        </a:stretch>
      </xdr:blipFill>
      <xdr:spPr>
        <a:xfrm>
          <a:off x="1787770" y="5584354"/>
          <a:ext cx="182471" cy="566475"/>
        </a:xfrm>
        <a:prstGeom prst="rect">
          <a:avLst/>
        </a:prstGeom>
      </xdr:spPr>
    </xdr:pic>
    <xdr:clientData/>
  </xdr:twoCellAnchor>
  <xdr:twoCellAnchor editAs="oneCell">
    <xdr:from>
      <xdr:col>3</xdr:col>
      <xdr:colOff>94884</xdr:colOff>
      <xdr:row>27</xdr:row>
      <xdr:rowOff>69379</xdr:rowOff>
    </xdr:from>
    <xdr:to>
      <xdr:col>3</xdr:col>
      <xdr:colOff>280530</xdr:colOff>
      <xdr:row>30</xdr:row>
      <xdr:rowOff>35779</xdr:rowOff>
    </xdr:to>
    <xdr:pic>
      <xdr:nvPicPr>
        <xdr:cNvPr id="33" name="table">
          <a:extLst>
            <a:ext uri="{FF2B5EF4-FFF2-40B4-BE49-F238E27FC236}">
              <a16:creationId xmlns:a16="http://schemas.microsoft.com/office/drawing/2014/main" id="{7946FC73-3F15-4D47-80F6-CD8ECCA5C0EC}"/>
            </a:ext>
          </a:extLst>
        </xdr:cNvPr>
        <xdr:cNvPicPr>
          <a:picLocks noChangeAspect="1"/>
        </xdr:cNvPicPr>
      </xdr:nvPicPr>
      <xdr:blipFill>
        <a:blip xmlns:r="http://schemas.openxmlformats.org/officeDocument/2006/relationships" r:embed="rId15"/>
        <a:stretch>
          <a:fillRect/>
        </a:stretch>
      </xdr:blipFill>
      <xdr:spPr>
        <a:xfrm>
          <a:off x="1990359" y="5584354"/>
          <a:ext cx="185646" cy="566475"/>
        </a:xfrm>
        <a:prstGeom prst="rect">
          <a:avLst/>
        </a:prstGeom>
      </xdr:spPr>
    </xdr:pic>
    <xdr:clientData/>
  </xdr:twoCellAnchor>
  <xdr:twoCellAnchor>
    <xdr:from>
      <xdr:col>1</xdr:col>
      <xdr:colOff>768537</xdr:colOff>
      <xdr:row>30</xdr:row>
      <xdr:rowOff>55063</xdr:rowOff>
    </xdr:from>
    <xdr:to>
      <xdr:col>2</xdr:col>
      <xdr:colOff>64322</xdr:colOff>
      <xdr:row>30</xdr:row>
      <xdr:rowOff>193562</xdr:rowOff>
    </xdr:to>
    <xdr:sp macro="" textlink="">
      <xdr:nvSpPr>
        <xdr:cNvPr id="34" name="TextBox 59">
          <a:extLst>
            <a:ext uri="{FF2B5EF4-FFF2-40B4-BE49-F238E27FC236}">
              <a16:creationId xmlns:a16="http://schemas.microsoft.com/office/drawing/2014/main" id="{8AC0486D-835F-45BB-B71A-9F3D3B15968B}"/>
            </a:ext>
          </a:extLst>
        </xdr:cNvPr>
        <xdr:cNvSpPr txBox="1"/>
      </xdr:nvSpPr>
      <xdr:spPr>
        <a:xfrm>
          <a:off x="1606737" y="6170113"/>
          <a:ext cx="13398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24</a:t>
          </a:r>
          <a:endParaRPr lang="en-US" sz="800" b="1"/>
        </a:p>
      </xdr:txBody>
    </xdr:sp>
    <xdr:clientData/>
  </xdr:twoCellAnchor>
  <xdr:twoCellAnchor>
    <xdr:from>
      <xdr:col>2</xdr:col>
      <xdr:colOff>133491</xdr:colOff>
      <xdr:row>30</xdr:row>
      <xdr:rowOff>55063</xdr:rowOff>
    </xdr:from>
    <xdr:to>
      <xdr:col>3</xdr:col>
      <xdr:colOff>65590</xdr:colOff>
      <xdr:row>30</xdr:row>
      <xdr:rowOff>193562</xdr:rowOff>
    </xdr:to>
    <xdr:sp macro="" textlink="">
      <xdr:nvSpPr>
        <xdr:cNvPr id="35" name="TextBox 60">
          <a:extLst>
            <a:ext uri="{FF2B5EF4-FFF2-40B4-BE49-F238E27FC236}">
              <a16:creationId xmlns:a16="http://schemas.microsoft.com/office/drawing/2014/main" id="{EB4F67DA-5684-4CAF-B261-4815B97CD2B9}"/>
            </a:ext>
          </a:extLst>
        </xdr:cNvPr>
        <xdr:cNvSpPr txBox="1"/>
      </xdr:nvSpPr>
      <xdr:spPr>
        <a:xfrm>
          <a:off x="1809891" y="6170113"/>
          <a:ext cx="151174"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25</a:t>
          </a:r>
          <a:endParaRPr lang="en-US" sz="800" b="1"/>
        </a:p>
      </xdr:txBody>
    </xdr:sp>
    <xdr:clientData/>
  </xdr:twoCellAnchor>
  <xdr:twoCellAnchor>
    <xdr:from>
      <xdr:col>3</xdr:col>
      <xdr:colOff>96655</xdr:colOff>
      <xdr:row>30</xdr:row>
      <xdr:rowOff>55063</xdr:rowOff>
    </xdr:from>
    <xdr:to>
      <xdr:col>3</xdr:col>
      <xdr:colOff>271415</xdr:colOff>
      <xdr:row>30</xdr:row>
      <xdr:rowOff>193562</xdr:rowOff>
    </xdr:to>
    <xdr:sp macro="" textlink="">
      <xdr:nvSpPr>
        <xdr:cNvPr id="36" name="TextBox 61">
          <a:extLst>
            <a:ext uri="{FF2B5EF4-FFF2-40B4-BE49-F238E27FC236}">
              <a16:creationId xmlns:a16="http://schemas.microsoft.com/office/drawing/2014/main" id="{BD3EB28F-F20D-4628-83E1-68C01F472012}"/>
            </a:ext>
          </a:extLst>
        </xdr:cNvPr>
        <xdr:cNvSpPr txBox="1"/>
      </xdr:nvSpPr>
      <xdr:spPr>
        <a:xfrm>
          <a:off x="1992130" y="6170113"/>
          <a:ext cx="174760"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26</a:t>
          </a:r>
          <a:endParaRPr lang="en-US" sz="800" b="1"/>
        </a:p>
      </xdr:txBody>
    </xdr:sp>
    <xdr:clientData/>
  </xdr:twoCellAnchor>
  <xdr:twoCellAnchor>
    <xdr:from>
      <xdr:col>3</xdr:col>
      <xdr:colOff>297717</xdr:colOff>
      <xdr:row>30</xdr:row>
      <xdr:rowOff>55063</xdr:rowOff>
    </xdr:from>
    <xdr:to>
      <xdr:col>3</xdr:col>
      <xdr:colOff>483362</xdr:colOff>
      <xdr:row>30</xdr:row>
      <xdr:rowOff>193562</xdr:rowOff>
    </xdr:to>
    <xdr:sp macro="" textlink="">
      <xdr:nvSpPr>
        <xdr:cNvPr id="37" name="TextBox 62">
          <a:extLst>
            <a:ext uri="{FF2B5EF4-FFF2-40B4-BE49-F238E27FC236}">
              <a16:creationId xmlns:a16="http://schemas.microsoft.com/office/drawing/2014/main" id="{95F2FA1A-1796-4DE5-A0D4-DC99ABB103CC}"/>
            </a:ext>
          </a:extLst>
        </xdr:cNvPr>
        <xdr:cNvSpPr txBox="1"/>
      </xdr:nvSpPr>
      <xdr:spPr>
        <a:xfrm>
          <a:off x="2193192" y="6170113"/>
          <a:ext cx="18564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27</a:t>
          </a:r>
          <a:endParaRPr lang="en-US" sz="800" b="1"/>
        </a:p>
      </xdr:txBody>
    </xdr:sp>
    <xdr:clientData/>
  </xdr:twoCellAnchor>
  <xdr:twoCellAnchor editAs="oneCell">
    <xdr:from>
      <xdr:col>3</xdr:col>
      <xdr:colOff>300647</xdr:colOff>
      <xdr:row>27</xdr:row>
      <xdr:rowOff>69379</xdr:rowOff>
    </xdr:from>
    <xdr:to>
      <xdr:col>3</xdr:col>
      <xdr:colOff>486293</xdr:colOff>
      <xdr:row>30</xdr:row>
      <xdr:rowOff>35779</xdr:rowOff>
    </xdr:to>
    <xdr:pic>
      <xdr:nvPicPr>
        <xdr:cNvPr id="38" name="table">
          <a:extLst>
            <a:ext uri="{FF2B5EF4-FFF2-40B4-BE49-F238E27FC236}">
              <a16:creationId xmlns:a16="http://schemas.microsoft.com/office/drawing/2014/main" id="{21EB3765-AD21-4CD9-9BDA-ACD2786E70A4}"/>
            </a:ext>
          </a:extLst>
        </xdr:cNvPr>
        <xdr:cNvPicPr>
          <a:picLocks noChangeAspect="1"/>
        </xdr:cNvPicPr>
      </xdr:nvPicPr>
      <xdr:blipFill>
        <a:blip xmlns:r="http://schemas.openxmlformats.org/officeDocument/2006/relationships" r:embed="rId16"/>
        <a:stretch>
          <a:fillRect/>
        </a:stretch>
      </xdr:blipFill>
      <xdr:spPr>
        <a:xfrm>
          <a:off x="2196122" y="5584354"/>
          <a:ext cx="185646" cy="566475"/>
        </a:xfrm>
        <a:prstGeom prst="rect">
          <a:avLst/>
        </a:prstGeom>
      </xdr:spPr>
    </xdr:pic>
    <xdr:clientData/>
  </xdr:twoCellAnchor>
  <xdr:twoCellAnchor editAs="oneCell">
    <xdr:from>
      <xdr:col>1</xdr:col>
      <xdr:colOff>758188</xdr:colOff>
      <xdr:row>32</xdr:row>
      <xdr:rowOff>50950</xdr:rowOff>
    </xdr:from>
    <xdr:to>
      <xdr:col>2</xdr:col>
      <xdr:colOff>105634</xdr:colOff>
      <xdr:row>35</xdr:row>
      <xdr:rowOff>17350</xdr:rowOff>
    </xdr:to>
    <xdr:pic>
      <xdr:nvPicPr>
        <xdr:cNvPr id="39" name="table">
          <a:extLst>
            <a:ext uri="{FF2B5EF4-FFF2-40B4-BE49-F238E27FC236}">
              <a16:creationId xmlns:a16="http://schemas.microsoft.com/office/drawing/2014/main" id="{5EE9F451-86D3-4A4C-B441-5AE116C0187B}"/>
            </a:ext>
          </a:extLst>
        </xdr:cNvPr>
        <xdr:cNvPicPr>
          <a:picLocks noChangeAspect="1"/>
        </xdr:cNvPicPr>
      </xdr:nvPicPr>
      <xdr:blipFill>
        <a:blip xmlns:r="http://schemas.openxmlformats.org/officeDocument/2006/relationships" r:embed="rId17"/>
        <a:stretch>
          <a:fillRect/>
        </a:stretch>
      </xdr:blipFill>
      <xdr:spPr>
        <a:xfrm>
          <a:off x="1596388" y="6480325"/>
          <a:ext cx="185646" cy="566475"/>
        </a:xfrm>
        <a:prstGeom prst="rect">
          <a:avLst/>
        </a:prstGeom>
      </xdr:spPr>
    </xdr:pic>
    <xdr:clientData/>
  </xdr:twoCellAnchor>
  <xdr:twoCellAnchor editAs="oneCell">
    <xdr:from>
      <xdr:col>2</xdr:col>
      <xdr:colOff>125752</xdr:colOff>
      <xdr:row>32</xdr:row>
      <xdr:rowOff>50950</xdr:rowOff>
    </xdr:from>
    <xdr:to>
      <xdr:col>3</xdr:col>
      <xdr:colOff>89148</xdr:colOff>
      <xdr:row>35</xdr:row>
      <xdr:rowOff>17350</xdr:rowOff>
    </xdr:to>
    <xdr:pic>
      <xdr:nvPicPr>
        <xdr:cNvPr id="40" name="table">
          <a:extLst>
            <a:ext uri="{FF2B5EF4-FFF2-40B4-BE49-F238E27FC236}">
              <a16:creationId xmlns:a16="http://schemas.microsoft.com/office/drawing/2014/main" id="{FA14D2C4-706E-4174-9A2B-A458A5BC3B52}"/>
            </a:ext>
          </a:extLst>
        </xdr:cNvPr>
        <xdr:cNvPicPr>
          <a:picLocks noChangeAspect="1"/>
        </xdr:cNvPicPr>
      </xdr:nvPicPr>
      <xdr:blipFill>
        <a:blip xmlns:r="http://schemas.openxmlformats.org/officeDocument/2006/relationships" r:embed="rId18"/>
        <a:stretch>
          <a:fillRect/>
        </a:stretch>
      </xdr:blipFill>
      <xdr:spPr>
        <a:xfrm>
          <a:off x="1802152" y="6480325"/>
          <a:ext cx="182471" cy="566475"/>
        </a:xfrm>
        <a:prstGeom prst="rect">
          <a:avLst/>
        </a:prstGeom>
      </xdr:spPr>
    </xdr:pic>
    <xdr:clientData/>
  </xdr:twoCellAnchor>
  <xdr:twoCellAnchor editAs="oneCell">
    <xdr:from>
      <xdr:col>3</xdr:col>
      <xdr:colOff>109266</xdr:colOff>
      <xdr:row>32</xdr:row>
      <xdr:rowOff>50950</xdr:rowOff>
    </xdr:from>
    <xdr:to>
      <xdr:col>3</xdr:col>
      <xdr:colOff>294912</xdr:colOff>
      <xdr:row>35</xdr:row>
      <xdr:rowOff>17350</xdr:rowOff>
    </xdr:to>
    <xdr:pic>
      <xdr:nvPicPr>
        <xdr:cNvPr id="41" name="table">
          <a:extLst>
            <a:ext uri="{FF2B5EF4-FFF2-40B4-BE49-F238E27FC236}">
              <a16:creationId xmlns:a16="http://schemas.microsoft.com/office/drawing/2014/main" id="{FFDB6EFB-E187-43FA-99A7-55D8C4ED8EDC}"/>
            </a:ext>
          </a:extLst>
        </xdr:cNvPr>
        <xdr:cNvPicPr>
          <a:picLocks noChangeAspect="1"/>
        </xdr:cNvPicPr>
      </xdr:nvPicPr>
      <xdr:blipFill>
        <a:blip xmlns:r="http://schemas.openxmlformats.org/officeDocument/2006/relationships" r:embed="rId19"/>
        <a:stretch>
          <a:fillRect/>
        </a:stretch>
      </xdr:blipFill>
      <xdr:spPr>
        <a:xfrm>
          <a:off x="2004741" y="6480325"/>
          <a:ext cx="185646" cy="566475"/>
        </a:xfrm>
        <a:prstGeom prst="rect">
          <a:avLst/>
        </a:prstGeom>
      </xdr:spPr>
    </xdr:pic>
    <xdr:clientData/>
  </xdr:twoCellAnchor>
  <xdr:twoCellAnchor>
    <xdr:from>
      <xdr:col>1</xdr:col>
      <xdr:colOff>782919</xdr:colOff>
      <xdr:row>35</xdr:row>
      <xdr:rowOff>36634</xdr:rowOff>
    </xdr:from>
    <xdr:to>
      <xdr:col>2</xdr:col>
      <xdr:colOff>78704</xdr:colOff>
      <xdr:row>35</xdr:row>
      <xdr:rowOff>175133</xdr:rowOff>
    </xdr:to>
    <xdr:sp macro="" textlink="">
      <xdr:nvSpPr>
        <xdr:cNvPr id="42" name="TextBox 67">
          <a:extLst>
            <a:ext uri="{FF2B5EF4-FFF2-40B4-BE49-F238E27FC236}">
              <a16:creationId xmlns:a16="http://schemas.microsoft.com/office/drawing/2014/main" id="{492F603E-A794-4AA8-9392-4281A38CBBB4}"/>
            </a:ext>
          </a:extLst>
        </xdr:cNvPr>
        <xdr:cNvSpPr txBox="1"/>
      </xdr:nvSpPr>
      <xdr:spPr>
        <a:xfrm>
          <a:off x="1621119" y="7066084"/>
          <a:ext cx="13398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24</a:t>
          </a:r>
          <a:endParaRPr lang="en-US" sz="800" b="1"/>
        </a:p>
      </xdr:txBody>
    </xdr:sp>
    <xdr:clientData/>
  </xdr:twoCellAnchor>
  <xdr:twoCellAnchor>
    <xdr:from>
      <xdr:col>2</xdr:col>
      <xdr:colOff>147873</xdr:colOff>
      <xdr:row>35</xdr:row>
      <xdr:rowOff>36634</xdr:rowOff>
    </xdr:from>
    <xdr:to>
      <xdr:col>3</xdr:col>
      <xdr:colOff>79972</xdr:colOff>
      <xdr:row>35</xdr:row>
      <xdr:rowOff>175133</xdr:rowOff>
    </xdr:to>
    <xdr:sp macro="" textlink="">
      <xdr:nvSpPr>
        <xdr:cNvPr id="43" name="TextBox 68">
          <a:extLst>
            <a:ext uri="{FF2B5EF4-FFF2-40B4-BE49-F238E27FC236}">
              <a16:creationId xmlns:a16="http://schemas.microsoft.com/office/drawing/2014/main" id="{B77E3F56-1B33-4AB7-B3EF-ACC1CB401A8B}"/>
            </a:ext>
          </a:extLst>
        </xdr:cNvPr>
        <xdr:cNvSpPr txBox="1"/>
      </xdr:nvSpPr>
      <xdr:spPr>
        <a:xfrm>
          <a:off x="1824273" y="7066084"/>
          <a:ext cx="151174"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25</a:t>
          </a:r>
          <a:endParaRPr lang="en-US" sz="800" b="1"/>
        </a:p>
      </xdr:txBody>
    </xdr:sp>
    <xdr:clientData/>
  </xdr:twoCellAnchor>
  <xdr:twoCellAnchor>
    <xdr:from>
      <xdr:col>3</xdr:col>
      <xdr:colOff>111037</xdr:colOff>
      <xdr:row>35</xdr:row>
      <xdr:rowOff>36634</xdr:rowOff>
    </xdr:from>
    <xdr:to>
      <xdr:col>3</xdr:col>
      <xdr:colOff>285797</xdr:colOff>
      <xdr:row>35</xdr:row>
      <xdr:rowOff>175133</xdr:rowOff>
    </xdr:to>
    <xdr:sp macro="" textlink="">
      <xdr:nvSpPr>
        <xdr:cNvPr id="44" name="TextBox 69">
          <a:extLst>
            <a:ext uri="{FF2B5EF4-FFF2-40B4-BE49-F238E27FC236}">
              <a16:creationId xmlns:a16="http://schemas.microsoft.com/office/drawing/2014/main" id="{5D4CF328-1A08-475E-AFD4-F3FFC7464E3E}"/>
            </a:ext>
          </a:extLst>
        </xdr:cNvPr>
        <xdr:cNvSpPr txBox="1"/>
      </xdr:nvSpPr>
      <xdr:spPr>
        <a:xfrm>
          <a:off x="2006512" y="7066084"/>
          <a:ext cx="174760"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26</a:t>
          </a:r>
          <a:endParaRPr lang="en-US" sz="800" b="1"/>
        </a:p>
      </xdr:txBody>
    </xdr:sp>
    <xdr:clientData/>
  </xdr:twoCellAnchor>
  <xdr:twoCellAnchor>
    <xdr:from>
      <xdr:col>3</xdr:col>
      <xdr:colOff>312099</xdr:colOff>
      <xdr:row>35</xdr:row>
      <xdr:rowOff>36634</xdr:rowOff>
    </xdr:from>
    <xdr:to>
      <xdr:col>3</xdr:col>
      <xdr:colOff>497744</xdr:colOff>
      <xdr:row>35</xdr:row>
      <xdr:rowOff>175133</xdr:rowOff>
    </xdr:to>
    <xdr:sp macro="" textlink="">
      <xdr:nvSpPr>
        <xdr:cNvPr id="45" name="TextBox 70">
          <a:extLst>
            <a:ext uri="{FF2B5EF4-FFF2-40B4-BE49-F238E27FC236}">
              <a16:creationId xmlns:a16="http://schemas.microsoft.com/office/drawing/2014/main" id="{CD34D4D7-4CE6-4AA6-8130-7643F0F2088B}"/>
            </a:ext>
          </a:extLst>
        </xdr:cNvPr>
        <xdr:cNvSpPr txBox="1"/>
      </xdr:nvSpPr>
      <xdr:spPr>
        <a:xfrm>
          <a:off x="2207574" y="7066084"/>
          <a:ext cx="18564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27</a:t>
          </a:r>
          <a:endParaRPr lang="en-US" sz="800" b="1"/>
        </a:p>
      </xdr:txBody>
    </xdr:sp>
    <xdr:clientData/>
  </xdr:twoCellAnchor>
  <xdr:twoCellAnchor editAs="oneCell">
    <xdr:from>
      <xdr:col>3</xdr:col>
      <xdr:colOff>315029</xdr:colOff>
      <xdr:row>32</xdr:row>
      <xdr:rowOff>50950</xdr:rowOff>
    </xdr:from>
    <xdr:to>
      <xdr:col>3</xdr:col>
      <xdr:colOff>500675</xdr:colOff>
      <xdr:row>35</xdr:row>
      <xdr:rowOff>17350</xdr:rowOff>
    </xdr:to>
    <xdr:pic>
      <xdr:nvPicPr>
        <xdr:cNvPr id="46" name="table">
          <a:extLst>
            <a:ext uri="{FF2B5EF4-FFF2-40B4-BE49-F238E27FC236}">
              <a16:creationId xmlns:a16="http://schemas.microsoft.com/office/drawing/2014/main" id="{E550ACEF-61FD-4903-977E-0F31355146B5}"/>
            </a:ext>
          </a:extLst>
        </xdr:cNvPr>
        <xdr:cNvPicPr>
          <a:picLocks noChangeAspect="1"/>
        </xdr:cNvPicPr>
      </xdr:nvPicPr>
      <xdr:blipFill>
        <a:blip xmlns:r="http://schemas.openxmlformats.org/officeDocument/2006/relationships" r:embed="rId20"/>
        <a:stretch>
          <a:fillRect/>
        </a:stretch>
      </xdr:blipFill>
      <xdr:spPr>
        <a:xfrm>
          <a:off x="2210504" y="6480325"/>
          <a:ext cx="185646" cy="566475"/>
        </a:xfrm>
        <a:prstGeom prst="rect">
          <a:avLst/>
        </a:prstGeom>
      </xdr:spPr>
    </xdr:pic>
    <xdr:clientData/>
  </xdr:twoCellAnchor>
  <xdr:twoCellAnchor>
    <xdr:from>
      <xdr:col>1</xdr:col>
      <xdr:colOff>0</xdr:colOff>
      <xdr:row>29</xdr:row>
      <xdr:rowOff>70263</xdr:rowOff>
    </xdr:from>
    <xdr:to>
      <xdr:col>1</xdr:col>
      <xdr:colOff>797013</xdr:colOff>
      <xdr:row>30</xdr:row>
      <xdr:rowOff>97895</xdr:rowOff>
    </xdr:to>
    <xdr:sp macro="" textlink="">
      <xdr:nvSpPr>
        <xdr:cNvPr id="47" name="TextBox 80">
          <a:extLst>
            <a:ext uri="{FF2B5EF4-FFF2-40B4-BE49-F238E27FC236}">
              <a16:creationId xmlns:a16="http://schemas.microsoft.com/office/drawing/2014/main" id="{FBA3831C-9136-4743-A354-1E0BDE530764}"/>
            </a:ext>
          </a:extLst>
        </xdr:cNvPr>
        <xdr:cNvSpPr txBox="1"/>
      </xdr:nvSpPr>
      <xdr:spPr>
        <a:xfrm>
          <a:off x="838200" y="5985288"/>
          <a:ext cx="797013"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Not initiated</a:t>
          </a:r>
          <a:endParaRPr lang="en-US" sz="900"/>
        </a:p>
      </xdr:txBody>
    </xdr:sp>
    <xdr:clientData/>
  </xdr:twoCellAnchor>
  <xdr:twoCellAnchor>
    <xdr:from>
      <xdr:col>1</xdr:col>
      <xdr:colOff>0</xdr:colOff>
      <xdr:row>28</xdr:row>
      <xdr:rowOff>107988</xdr:rowOff>
    </xdr:from>
    <xdr:to>
      <xdr:col>1</xdr:col>
      <xdr:colOff>593432</xdr:colOff>
      <xdr:row>29</xdr:row>
      <xdr:rowOff>135620</xdr:rowOff>
    </xdr:to>
    <xdr:sp macro="" textlink="">
      <xdr:nvSpPr>
        <xdr:cNvPr id="48" name="TextBox 81">
          <a:extLst>
            <a:ext uri="{FF2B5EF4-FFF2-40B4-BE49-F238E27FC236}">
              <a16:creationId xmlns:a16="http://schemas.microsoft.com/office/drawing/2014/main" id="{0A8F40A0-54B6-4056-BF63-1A47AF2E8AC2}"/>
            </a:ext>
          </a:extLst>
        </xdr:cNvPr>
        <xdr:cNvSpPr txBox="1"/>
      </xdr:nvSpPr>
      <xdr:spPr>
        <a:xfrm>
          <a:off x="838200" y="5822988"/>
          <a:ext cx="593432"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Initiated</a:t>
          </a:r>
          <a:endParaRPr lang="en-US" sz="900"/>
        </a:p>
      </xdr:txBody>
    </xdr:sp>
    <xdr:clientData/>
  </xdr:twoCellAnchor>
  <xdr:twoCellAnchor>
    <xdr:from>
      <xdr:col>1</xdr:col>
      <xdr:colOff>0</xdr:colOff>
      <xdr:row>27</xdr:row>
      <xdr:rowOff>150475</xdr:rowOff>
    </xdr:from>
    <xdr:to>
      <xdr:col>1</xdr:col>
      <xdr:colOff>785793</xdr:colOff>
      <xdr:row>28</xdr:row>
      <xdr:rowOff>178107</xdr:rowOff>
    </xdr:to>
    <xdr:sp macro="" textlink="">
      <xdr:nvSpPr>
        <xdr:cNvPr id="49" name="TextBox 82">
          <a:extLst>
            <a:ext uri="{FF2B5EF4-FFF2-40B4-BE49-F238E27FC236}">
              <a16:creationId xmlns:a16="http://schemas.microsoft.com/office/drawing/2014/main" id="{8C3B9263-C691-4DB2-A658-6E2A99729703}"/>
            </a:ext>
          </a:extLst>
        </xdr:cNvPr>
        <xdr:cNvSpPr txBox="1"/>
      </xdr:nvSpPr>
      <xdr:spPr>
        <a:xfrm>
          <a:off x="838200" y="5665450"/>
          <a:ext cx="785793"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Approaches</a:t>
          </a:r>
          <a:endParaRPr lang="en-US" sz="900"/>
        </a:p>
      </xdr:txBody>
    </xdr:sp>
    <xdr:clientData/>
  </xdr:twoCellAnchor>
  <xdr:twoCellAnchor>
    <xdr:from>
      <xdr:col>1</xdr:col>
      <xdr:colOff>0</xdr:colOff>
      <xdr:row>27</xdr:row>
      <xdr:rowOff>0</xdr:rowOff>
    </xdr:from>
    <xdr:to>
      <xdr:col>1</xdr:col>
      <xdr:colOff>490840</xdr:colOff>
      <xdr:row>28</xdr:row>
      <xdr:rowOff>27632</xdr:rowOff>
    </xdr:to>
    <xdr:sp macro="" textlink="">
      <xdr:nvSpPr>
        <xdr:cNvPr id="50" name="TextBox 83">
          <a:extLst>
            <a:ext uri="{FF2B5EF4-FFF2-40B4-BE49-F238E27FC236}">
              <a16:creationId xmlns:a16="http://schemas.microsoft.com/office/drawing/2014/main" id="{A8EF1EDF-B3D8-48E9-94F7-75A62281EC63}"/>
            </a:ext>
          </a:extLst>
        </xdr:cNvPr>
        <xdr:cNvSpPr txBox="1"/>
      </xdr:nvSpPr>
      <xdr:spPr>
        <a:xfrm>
          <a:off x="838200" y="5514975"/>
          <a:ext cx="490840"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Meets</a:t>
          </a:r>
          <a:endParaRPr lang="en-US" sz="9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70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BF958FF-BA1B-453E-8AFC-B269A4864A28}">
  <we:reference id="WA200009404" version="1.0.0.8" store="Omex" storeType="OMEX"/>
  <we:alternateReferences>
    <we:reference id="WA200009404" version="1.0.0.8" store="WA200009404" storeType="OMEX"/>
  </we:alternateReferences>
  <we:properties>
    <we:property name="Office.AutoShowTaskpaneWithDocument" value="true"/>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80B02-D0F7-436D-A1FE-C8625C9AD175}">
  <dimension ref="B3:H38"/>
  <sheetViews>
    <sheetView topLeftCell="A13" zoomScale="90" zoomScaleNormal="90" workbookViewId="0">
      <selection activeCell="D36" sqref="D36"/>
    </sheetView>
  </sheetViews>
  <sheetFormatPr defaultRowHeight="15.75" x14ac:dyDescent="0.5"/>
  <cols>
    <col min="2" max="2" width="20.875" customWidth="1"/>
    <col min="3" max="3" width="35.5" bestFit="1" customWidth="1"/>
    <col min="4" max="4" width="15.25" customWidth="1"/>
    <col min="5" max="5" width="27.375" customWidth="1"/>
    <col min="6" max="6" width="25.375" customWidth="1"/>
    <col min="7" max="7" width="15.25" customWidth="1"/>
    <col min="8" max="8" width="17.5" customWidth="1"/>
    <col min="9" max="9" width="7.625" customWidth="1"/>
  </cols>
  <sheetData>
    <row r="3" spans="2:8" x14ac:dyDescent="0.5">
      <c r="B3" s="2" t="s">
        <v>0</v>
      </c>
      <c r="C3" s="1"/>
      <c r="E3" s="2" t="s">
        <v>1</v>
      </c>
      <c r="F3" s="1"/>
      <c r="G3" t="s">
        <v>2</v>
      </c>
    </row>
    <row r="4" spans="2:8" x14ac:dyDescent="0.5">
      <c r="B4" s="4" t="s">
        <v>3</v>
      </c>
      <c r="C4" s="100" t="s">
        <v>4</v>
      </c>
      <c r="E4" s="4" t="s">
        <v>3</v>
      </c>
      <c r="F4" s="4" t="s">
        <v>4</v>
      </c>
    </row>
    <row r="5" spans="2:8" x14ac:dyDescent="0.5">
      <c r="B5" s="263" t="s">
        <v>5</v>
      </c>
      <c r="C5" s="100">
        <f>'Tab 2 Programme Portfolio'!B135</f>
        <v>10018797</v>
      </c>
      <c r="E5" s="3" t="s">
        <v>5</v>
      </c>
      <c r="F5" s="5">
        <f>SUM(F15+F25)</f>
        <v>0</v>
      </c>
    </row>
    <row r="6" spans="2:8" x14ac:dyDescent="0.5">
      <c r="B6" s="264" t="s">
        <v>6</v>
      </c>
      <c r="C6" s="100">
        <f>SUM(C16+C27+C36+C17)</f>
        <v>15312998.3652</v>
      </c>
      <c r="D6" s="74"/>
      <c r="E6" s="3" t="s">
        <v>7</v>
      </c>
      <c r="F6" s="5">
        <f>SUM(F16+F26+F35)</f>
        <v>0</v>
      </c>
    </row>
    <row r="7" spans="2:8" x14ac:dyDescent="0.5">
      <c r="B7" s="3" t="s">
        <v>8</v>
      </c>
      <c r="C7" s="5">
        <f>C18+C28+C37</f>
        <v>11804877.919399999</v>
      </c>
      <c r="E7" s="3" t="s">
        <v>8</v>
      </c>
      <c r="F7" s="5">
        <f>SUM(F17+F27+F36)</f>
        <v>0</v>
      </c>
    </row>
    <row r="8" spans="2:8" x14ac:dyDescent="0.5">
      <c r="B8" s="3" t="s">
        <v>9</v>
      </c>
      <c r="C8" s="5">
        <f>SUM(C19+C29)</f>
        <v>16500000</v>
      </c>
      <c r="E8" s="3" t="s">
        <v>9</v>
      </c>
      <c r="F8" s="5">
        <f>SUM(F18+F28)</f>
        <v>0</v>
      </c>
    </row>
    <row r="9" spans="2:8" x14ac:dyDescent="0.5">
      <c r="B9" s="3" t="s">
        <v>10</v>
      </c>
      <c r="C9" s="5">
        <f>C20+C30</f>
        <v>9673405</v>
      </c>
      <c r="E9" s="3" t="s">
        <v>10</v>
      </c>
      <c r="F9" s="5">
        <v>0</v>
      </c>
    </row>
    <row r="10" spans="2:8" x14ac:dyDescent="0.5">
      <c r="B10" s="3" t="s">
        <v>11</v>
      </c>
      <c r="C10" s="5">
        <f>SUM(C5:C9)</f>
        <v>63310078.284599997</v>
      </c>
      <c r="E10" s="3" t="s">
        <v>11</v>
      </c>
      <c r="F10" s="5">
        <f>SUM(F5:F9)</f>
        <v>0</v>
      </c>
    </row>
    <row r="13" spans="2:8" x14ac:dyDescent="0.5">
      <c r="B13" s="2" t="s">
        <v>12</v>
      </c>
      <c r="C13" s="1"/>
      <c r="E13" s="2" t="s">
        <v>13</v>
      </c>
      <c r="F13" s="1"/>
    </row>
    <row r="14" spans="2:8" x14ac:dyDescent="0.5">
      <c r="B14" s="4" t="s">
        <v>3</v>
      </c>
      <c r="C14" s="4" t="s">
        <v>4</v>
      </c>
      <c r="E14" s="4" t="s">
        <v>3</v>
      </c>
      <c r="F14" s="4" t="s">
        <v>4</v>
      </c>
    </row>
    <row r="15" spans="2:8" x14ac:dyDescent="0.5">
      <c r="B15" s="3" t="s">
        <v>5</v>
      </c>
      <c r="C15" s="267">
        <f>'Tab 2 Programme Portfolio'!B135</f>
        <v>10018797</v>
      </c>
      <c r="D15" s="73"/>
      <c r="E15" s="3" t="s">
        <v>5</v>
      </c>
      <c r="F15" s="5">
        <f>'Tab 2 Programme Portfolio'!E135</f>
        <v>0</v>
      </c>
    </row>
    <row r="16" spans="2:8" x14ac:dyDescent="0.5">
      <c r="B16" s="3" t="s">
        <v>7</v>
      </c>
      <c r="C16" s="5">
        <f>'Tab 2 Programme Portfolio'!B136</f>
        <v>13196019.800000001</v>
      </c>
      <c r="D16" s="70"/>
      <c r="E16" s="3" t="s">
        <v>7</v>
      </c>
      <c r="F16" s="5">
        <f>'Tab 2 Programme Portfolio'!E136</f>
        <v>0</v>
      </c>
      <c r="H16" s="241"/>
    </row>
    <row r="17" spans="2:8" x14ac:dyDescent="0.5">
      <c r="B17" s="3" t="s">
        <v>14</v>
      </c>
      <c r="C17" s="5">
        <f>'Tab 2 Programme Portfolio'!H128</f>
        <v>842299.2</v>
      </c>
      <c r="D17" s="70"/>
      <c r="E17" s="3" t="s">
        <v>8</v>
      </c>
      <c r="F17" s="5">
        <f>'Tab 2 Programme Portfolio'!E137</f>
        <v>0</v>
      </c>
      <c r="H17" s="242"/>
    </row>
    <row r="18" spans="2:8" x14ac:dyDescent="0.5">
      <c r="B18" s="3" t="s">
        <v>8</v>
      </c>
      <c r="C18" s="5">
        <f>'Tab 2 Programme Portfolio'!B137</f>
        <v>10343361</v>
      </c>
      <c r="E18" s="3" t="s">
        <v>9</v>
      </c>
      <c r="F18" s="5">
        <f>'Tab 2 Programme Portfolio'!E138</f>
        <v>0</v>
      </c>
    </row>
    <row r="19" spans="2:8" x14ac:dyDescent="0.5">
      <c r="B19" s="3" t="s">
        <v>9</v>
      </c>
      <c r="C19" s="5">
        <f>'Tab 2 Programme Portfolio'!B138</f>
        <v>16500000</v>
      </c>
      <c r="E19" s="3" t="s">
        <v>10</v>
      </c>
      <c r="F19" s="5">
        <f>'Tab 2 Programme Portfolio'!E139</f>
        <v>0</v>
      </c>
    </row>
    <row r="20" spans="2:8" x14ac:dyDescent="0.5">
      <c r="B20" s="3" t="s">
        <v>10</v>
      </c>
      <c r="C20" s="5">
        <f>'Tab 2 Programme Portfolio'!B139</f>
        <v>9673405</v>
      </c>
      <c r="E20" s="3" t="s">
        <v>11</v>
      </c>
      <c r="F20" s="5">
        <f>SUM(F15:F19)</f>
        <v>0</v>
      </c>
    </row>
    <row r="21" spans="2:8" x14ac:dyDescent="0.5">
      <c r="B21" s="3" t="s">
        <v>11</v>
      </c>
      <c r="C21" s="5">
        <f>SUM(C15:C20)</f>
        <v>60573882</v>
      </c>
    </row>
    <row r="23" spans="2:8" x14ac:dyDescent="0.5">
      <c r="E23" s="2" t="s">
        <v>15</v>
      </c>
      <c r="F23" s="1"/>
      <c r="H23" s="70"/>
    </row>
    <row r="24" spans="2:8" x14ac:dyDescent="0.5">
      <c r="B24" s="2" t="s">
        <v>16</v>
      </c>
      <c r="C24" s="1"/>
      <c r="E24" s="4" t="s">
        <v>3</v>
      </c>
      <c r="F24" s="4" t="s">
        <v>4</v>
      </c>
      <c r="H24" s="70"/>
    </row>
    <row r="25" spans="2:8" x14ac:dyDescent="0.5">
      <c r="B25" s="4" t="s">
        <v>3</v>
      </c>
      <c r="C25" s="4" t="s">
        <v>4</v>
      </c>
      <c r="E25" s="3" t="s">
        <v>5</v>
      </c>
      <c r="F25" s="5">
        <v>0</v>
      </c>
    </row>
    <row r="26" spans="2:8" x14ac:dyDescent="0.5">
      <c r="B26" s="3" t="s">
        <v>5</v>
      </c>
      <c r="C26" s="267">
        <f>C15*6.5%</f>
        <v>651221.80500000005</v>
      </c>
      <c r="D26" s="70"/>
      <c r="E26" s="3" t="s">
        <v>7</v>
      </c>
      <c r="F26" s="5">
        <v>0</v>
      </c>
    </row>
    <row r="27" spans="2:8" x14ac:dyDescent="0.5">
      <c r="B27" s="3" t="s">
        <v>7</v>
      </c>
      <c r="C27" s="5">
        <f>(C16+C17)*8%</f>
        <v>1123065.52</v>
      </c>
      <c r="D27" s="242"/>
      <c r="E27" s="3" t="s">
        <v>8</v>
      </c>
      <c r="F27" s="5">
        <v>0</v>
      </c>
    </row>
    <row r="28" spans="2:8" x14ac:dyDescent="0.5">
      <c r="B28" s="3" t="s">
        <v>8</v>
      </c>
      <c r="C28" s="99">
        <v>1344636.94</v>
      </c>
      <c r="D28" s="242"/>
      <c r="E28" s="3" t="s">
        <v>9</v>
      </c>
      <c r="F28" s="5">
        <v>0</v>
      </c>
    </row>
    <row r="29" spans="2:8" x14ac:dyDescent="0.5">
      <c r="B29" s="3" t="s">
        <v>9</v>
      </c>
      <c r="C29" s="5">
        <v>0</v>
      </c>
      <c r="E29" s="3" t="s">
        <v>10</v>
      </c>
      <c r="F29" s="5">
        <v>0</v>
      </c>
    </row>
    <row r="30" spans="2:8" x14ac:dyDescent="0.5">
      <c r="B30" s="3" t="s">
        <v>10</v>
      </c>
      <c r="C30" s="5"/>
      <c r="E30" s="3" t="s">
        <v>11</v>
      </c>
      <c r="F30" s="5">
        <f>SUM(F25:F29)</f>
        <v>0</v>
      </c>
    </row>
    <row r="31" spans="2:8" x14ac:dyDescent="0.5">
      <c r="B31" s="3" t="s">
        <v>11</v>
      </c>
      <c r="C31" s="5">
        <f>SUM(C26:C30)</f>
        <v>3118924.2650000001</v>
      </c>
    </row>
    <row r="33" spans="2:6" x14ac:dyDescent="0.5">
      <c r="E33" s="2" t="s">
        <v>17</v>
      </c>
      <c r="F33" s="1"/>
    </row>
    <row r="34" spans="2:6" x14ac:dyDescent="0.5">
      <c r="B34" s="2" t="s">
        <v>18</v>
      </c>
      <c r="C34" s="1"/>
      <c r="E34" s="4" t="s">
        <v>3</v>
      </c>
      <c r="F34" s="4" t="s">
        <v>4</v>
      </c>
    </row>
    <row r="35" spans="2:6" x14ac:dyDescent="0.5">
      <c r="B35" s="4" t="s">
        <v>3</v>
      </c>
      <c r="C35" s="4" t="s">
        <v>4</v>
      </c>
      <c r="E35" s="3" t="s">
        <v>7</v>
      </c>
      <c r="F35" s="5">
        <v>0</v>
      </c>
    </row>
    <row r="36" spans="2:6" x14ac:dyDescent="0.5">
      <c r="B36" s="3" t="s">
        <v>7</v>
      </c>
      <c r="C36" s="5">
        <f>(C16+C17+C27)*1%</f>
        <v>151613.84520000001</v>
      </c>
      <c r="D36" s="242"/>
      <c r="E36" s="3" t="s">
        <v>8</v>
      </c>
      <c r="F36" s="5">
        <v>0</v>
      </c>
    </row>
    <row r="37" spans="2:6" x14ac:dyDescent="0.5">
      <c r="B37" s="3" t="s">
        <v>8</v>
      </c>
      <c r="C37" s="5">
        <f>(C18+C28)*1%</f>
        <v>116879.9794</v>
      </c>
      <c r="D37" s="242"/>
      <c r="E37" s="3" t="s">
        <v>11</v>
      </c>
      <c r="F37" s="5">
        <f>SUM(F35:F36)</f>
        <v>0</v>
      </c>
    </row>
    <row r="38" spans="2:6" x14ac:dyDescent="0.5">
      <c r="B38" s="3" t="s">
        <v>11</v>
      </c>
      <c r="C38" s="5">
        <f>SUM(C36:C37)</f>
        <v>268493.82459999999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3FF7B-E4AA-4A59-B115-DFA86D0CEFA7}">
  <sheetPr filterMode="1"/>
  <dimension ref="A1:CW3048"/>
  <sheetViews>
    <sheetView zoomScale="90" zoomScaleNormal="90" workbookViewId="0">
      <pane ySplit="1" topLeftCell="A10" activePane="bottomLeft" state="frozen"/>
      <selection pane="bottomLeft" activeCell="C10" sqref="C10"/>
    </sheetView>
  </sheetViews>
  <sheetFormatPr defaultColWidth="9" defaultRowHeight="13.15" x14ac:dyDescent="0.4"/>
  <cols>
    <col min="1" max="1" width="19.125" style="60" customWidth="1"/>
    <col min="2" max="2" width="20.375" style="60" customWidth="1"/>
    <col min="3" max="3" width="17" style="60" customWidth="1"/>
    <col min="4" max="4" width="11.125" style="60" customWidth="1"/>
    <col min="5" max="5" width="66.125" style="60" customWidth="1"/>
    <col min="6" max="6" width="13.375" style="60" customWidth="1"/>
    <col min="7" max="7" width="17.25" style="60" customWidth="1"/>
    <col min="8" max="8" width="12.625" style="72" customWidth="1"/>
    <col min="9" max="9" width="12.75" style="72" customWidth="1"/>
    <col min="10" max="10" width="15.875" style="63" customWidth="1"/>
    <col min="11" max="11" width="16.375" style="60" customWidth="1"/>
    <col min="12" max="12" width="13.875" style="60" customWidth="1"/>
    <col min="13" max="13" width="26.625" style="60" hidden="1" customWidth="1"/>
    <col min="14" max="14" width="18.75" style="60" customWidth="1"/>
    <col min="15" max="15" width="25.125" style="60" customWidth="1"/>
    <col min="16" max="16" width="21.625" style="60" customWidth="1"/>
    <col min="17" max="17" width="26" style="60" customWidth="1"/>
    <col min="18" max="18" width="27.625" style="60" customWidth="1"/>
    <col min="19" max="19" width="31.625" style="60" customWidth="1"/>
    <col min="20" max="20" width="54.125" style="60" customWidth="1"/>
    <col min="21" max="21" width="20.5" style="60" customWidth="1"/>
    <col min="22" max="16384" width="9" style="60"/>
  </cols>
  <sheetData>
    <row r="1" spans="1:101" ht="37.5" customHeight="1" x14ac:dyDescent="0.4">
      <c r="A1" s="134" t="s">
        <v>19</v>
      </c>
      <c r="B1" s="134" t="s">
        <v>20</v>
      </c>
      <c r="C1" s="134" t="s">
        <v>21</v>
      </c>
      <c r="D1" s="134" t="s">
        <v>22</v>
      </c>
      <c r="E1" s="134" t="s">
        <v>23</v>
      </c>
      <c r="F1" s="134" t="s">
        <v>24</v>
      </c>
      <c r="G1" s="134" t="s">
        <v>25</v>
      </c>
      <c r="H1" s="135" t="s">
        <v>26</v>
      </c>
      <c r="I1" s="135" t="s">
        <v>27</v>
      </c>
      <c r="J1" s="136" t="s">
        <v>28</v>
      </c>
      <c r="K1" s="135" t="s">
        <v>29</v>
      </c>
      <c r="L1" s="135" t="s">
        <v>30</v>
      </c>
      <c r="M1" s="135" t="s">
        <v>31</v>
      </c>
      <c r="N1" s="134" t="s">
        <v>32</v>
      </c>
      <c r="O1" s="134" t="s">
        <v>33</v>
      </c>
      <c r="P1" s="134" t="s">
        <v>34</v>
      </c>
      <c r="Q1" s="134" t="s">
        <v>35</v>
      </c>
      <c r="R1" s="134" t="s">
        <v>36</v>
      </c>
      <c r="S1" s="134" t="s">
        <v>37</v>
      </c>
      <c r="T1" s="134" t="s">
        <v>38</v>
      </c>
      <c r="U1" s="137"/>
      <c r="V1" s="61"/>
    </row>
    <row r="2" spans="1:101" s="62" customFormat="1" ht="18" hidden="1" x14ac:dyDescent="0.5">
      <c r="A2" s="138" t="s">
        <v>39</v>
      </c>
      <c r="B2" s="139"/>
      <c r="C2" s="139"/>
      <c r="D2" s="139"/>
      <c r="E2" s="140"/>
      <c r="F2" s="140"/>
      <c r="G2" s="140"/>
      <c r="H2" s="140"/>
      <c r="I2" s="142"/>
      <c r="J2" s="140"/>
      <c r="K2" s="140"/>
      <c r="L2" s="140"/>
      <c r="M2" s="143"/>
      <c r="N2" s="140"/>
      <c r="O2" s="144"/>
      <c r="P2" s="140"/>
      <c r="Q2" s="140"/>
      <c r="R2" s="140"/>
      <c r="S2" s="140"/>
      <c r="T2" s="140"/>
      <c r="U2" s="145"/>
      <c r="V2" s="132"/>
    </row>
    <row r="3" spans="1:101" s="122" customFormat="1" ht="15.75" hidden="1" x14ac:dyDescent="0.5">
      <c r="A3" s="146" t="s">
        <v>40</v>
      </c>
      <c r="B3" s="140"/>
      <c r="C3" s="140"/>
      <c r="D3" s="140"/>
      <c r="E3" s="140"/>
      <c r="F3" s="140"/>
      <c r="G3" s="140"/>
      <c r="H3" s="141">
        <f>SUM(H4:H22)</f>
        <v>3562361.8</v>
      </c>
      <c r="I3" s="147"/>
      <c r="J3" s="140"/>
      <c r="K3" s="140"/>
      <c r="L3" s="140"/>
      <c r="M3" s="143"/>
      <c r="N3" s="140"/>
      <c r="O3" s="144"/>
      <c r="P3" s="140"/>
      <c r="Q3" s="140"/>
      <c r="R3" s="140"/>
      <c r="S3" s="140"/>
      <c r="T3" s="140"/>
      <c r="U3" s="145"/>
      <c r="V3" s="133"/>
    </row>
    <row r="4" spans="1:101" s="124" customFormat="1" ht="109.5" hidden="1" customHeight="1" x14ac:dyDescent="0.5">
      <c r="A4" s="148"/>
      <c r="B4" s="148" t="s">
        <v>41</v>
      </c>
      <c r="C4" s="148" t="s">
        <v>42</v>
      </c>
      <c r="D4" s="148" t="s">
        <v>43</v>
      </c>
      <c r="E4" s="148" t="s">
        <v>44</v>
      </c>
      <c r="F4" s="363" t="s">
        <v>45</v>
      </c>
      <c r="G4" s="148" t="s">
        <v>46</v>
      </c>
      <c r="H4" s="149">
        <v>0</v>
      </c>
      <c r="I4" s="149">
        <v>100000</v>
      </c>
      <c r="J4" s="149">
        <v>0</v>
      </c>
      <c r="K4" s="149">
        <v>0</v>
      </c>
      <c r="L4" s="149">
        <v>0</v>
      </c>
      <c r="M4" s="150">
        <f t="shared" ref="M4:M19" si="0">SUM(H4:L4)</f>
        <v>100000</v>
      </c>
      <c r="N4" s="148" t="s">
        <v>47</v>
      </c>
      <c r="O4" s="148" t="s">
        <v>48</v>
      </c>
      <c r="P4" s="148" t="s">
        <v>49</v>
      </c>
      <c r="Q4" s="148" t="s">
        <v>50</v>
      </c>
      <c r="R4" s="148" t="s">
        <v>51</v>
      </c>
      <c r="S4" s="148" t="s">
        <v>52</v>
      </c>
      <c r="T4" s="148" t="s">
        <v>53</v>
      </c>
      <c r="U4" s="151"/>
    </row>
    <row r="5" spans="1:101" s="124" customFormat="1" ht="168" hidden="1" customHeight="1" x14ac:dyDescent="0.5">
      <c r="A5" s="148"/>
      <c r="B5" s="148" t="s">
        <v>54</v>
      </c>
      <c r="C5" s="148" t="s">
        <v>42</v>
      </c>
      <c r="D5" s="152" t="s">
        <v>43</v>
      </c>
      <c r="E5" s="148" t="s">
        <v>55</v>
      </c>
      <c r="F5" s="361" t="s">
        <v>56</v>
      </c>
      <c r="G5" s="148" t="s">
        <v>57</v>
      </c>
      <c r="H5" s="149">
        <f>186000- (186000*6.5%)</f>
        <v>173910</v>
      </c>
      <c r="I5" s="154">
        <v>0</v>
      </c>
      <c r="J5" s="149">
        <v>0</v>
      </c>
      <c r="K5" s="149">
        <v>0</v>
      </c>
      <c r="L5" s="149">
        <v>0</v>
      </c>
      <c r="M5" s="150">
        <f>SUM(H5:L5)</f>
        <v>173910</v>
      </c>
      <c r="N5" s="148" t="s">
        <v>58</v>
      </c>
      <c r="O5" s="148" t="s">
        <v>59</v>
      </c>
      <c r="P5" s="148" t="s">
        <v>60</v>
      </c>
      <c r="Q5" s="148" t="s">
        <v>61</v>
      </c>
      <c r="R5" s="148" t="s">
        <v>51</v>
      </c>
      <c r="S5" s="148" t="s">
        <v>52</v>
      </c>
      <c r="T5" s="148" t="s">
        <v>51</v>
      </c>
      <c r="U5" s="151"/>
    </row>
    <row r="6" spans="1:101" s="124" customFormat="1" ht="161.1" hidden="1" customHeight="1" x14ac:dyDescent="0.5">
      <c r="A6" s="148"/>
      <c r="B6" s="148" t="s">
        <v>62</v>
      </c>
      <c r="C6" s="148" t="s">
        <v>42</v>
      </c>
      <c r="D6" s="148" t="s">
        <v>43</v>
      </c>
      <c r="E6" s="148" t="s">
        <v>63</v>
      </c>
      <c r="F6" s="361" t="s">
        <v>56</v>
      </c>
      <c r="G6" s="148" t="s">
        <v>46</v>
      </c>
      <c r="H6" s="149">
        <f>465000-(465000*6.5%)</f>
        <v>434775</v>
      </c>
      <c r="I6" s="150">
        <v>0</v>
      </c>
      <c r="J6" s="149">
        <v>0</v>
      </c>
      <c r="K6" s="149">
        <v>0</v>
      </c>
      <c r="L6" s="149">
        <v>0</v>
      </c>
      <c r="M6" s="150">
        <f>SUM(H6:L6)</f>
        <v>434775</v>
      </c>
      <c r="N6" s="148" t="s">
        <v>58</v>
      </c>
      <c r="O6" s="148" t="s">
        <v>48</v>
      </c>
      <c r="P6" s="148" t="s">
        <v>64</v>
      </c>
      <c r="Q6" s="148" t="s">
        <v>65</v>
      </c>
      <c r="R6" s="148" t="s">
        <v>51</v>
      </c>
      <c r="S6" s="148" t="s">
        <v>52</v>
      </c>
      <c r="T6" s="148"/>
      <c r="U6" s="151"/>
    </row>
    <row r="7" spans="1:101" s="124" customFormat="1" ht="186" hidden="1" customHeight="1" x14ac:dyDescent="0.5">
      <c r="A7" s="148"/>
      <c r="B7" s="148" t="s">
        <v>66</v>
      </c>
      <c r="C7" s="148" t="s">
        <v>67</v>
      </c>
      <c r="D7" s="148" t="s">
        <v>43</v>
      </c>
      <c r="E7" s="148" t="s">
        <v>68</v>
      </c>
      <c r="F7" s="361" t="s">
        <v>69</v>
      </c>
      <c r="G7" s="148" t="s">
        <v>70</v>
      </c>
      <c r="H7" s="149">
        <f>372000-(372000*6.5%)</f>
        <v>347820</v>
      </c>
      <c r="I7" s="150">
        <v>0</v>
      </c>
      <c r="J7" s="149">
        <v>1000000</v>
      </c>
      <c r="K7" s="149">
        <v>0</v>
      </c>
      <c r="L7" s="149">
        <v>0</v>
      </c>
      <c r="M7" s="150" t="s">
        <v>71</v>
      </c>
      <c r="N7" s="148" t="s">
        <v>72</v>
      </c>
      <c r="O7" s="148" t="s">
        <v>73</v>
      </c>
      <c r="P7" s="148" t="s">
        <v>74</v>
      </c>
      <c r="Q7" s="148" t="s">
        <v>75</v>
      </c>
      <c r="R7" s="148" t="s">
        <v>76</v>
      </c>
      <c r="S7" s="148" t="s">
        <v>52</v>
      </c>
      <c r="T7" s="148" t="s">
        <v>51</v>
      </c>
      <c r="U7" s="151" t="s">
        <v>77</v>
      </c>
    </row>
    <row r="8" spans="1:101" s="124" customFormat="1" ht="63" hidden="1" customHeight="1" x14ac:dyDescent="0.5">
      <c r="A8" s="148"/>
      <c r="B8" s="148" t="s">
        <v>78</v>
      </c>
      <c r="C8" s="148" t="s">
        <v>42</v>
      </c>
      <c r="D8" s="148" t="s">
        <v>43</v>
      </c>
      <c r="E8" s="148" t="s">
        <v>79</v>
      </c>
      <c r="F8" s="361" t="s">
        <v>69</v>
      </c>
      <c r="G8" s="148" t="s">
        <v>80</v>
      </c>
      <c r="H8" s="149">
        <v>0</v>
      </c>
      <c r="I8" s="150">
        <v>0</v>
      </c>
      <c r="J8" s="149">
        <v>52361</v>
      </c>
      <c r="K8" s="149">
        <v>0</v>
      </c>
      <c r="L8" s="149">
        <v>0</v>
      </c>
      <c r="M8" s="150">
        <v>0</v>
      </c>
      <c r="N8" s="148" t="s">
        <v>51</v>
      </c>
      <c r="O8" s="148" t="s">
        <v>73</v>
      </c>
      <c r="P8" s="148" t="s">
        <v>81</v>
      </c>
      <c r="Q8" s="148" t="s">
        <v>82</v>
      </c>
      <c r="R8" s="148" t="s">
        <v>83</v>
      </c>
      <c r="S8" s="148" t="s">
        <v>84</v>
      </c>
      <c r="T8" s="148" t="s">
        <v>85</v>
      </c>
      <c r="U8" s="151" t="s">
        <v>86</v>
      </c>
    </row>
    <row r="9" spans="1:101" s="124" customFormat="1" ht="66.75" hidden="1" customHeight="1" x14ac:dyDescent="0.5">
      <c r="A9" s="148"/>
      <c r="B9" s="148" t="s">
        <v>87</v>
      </c>
      <c r="C9" s="148" t="s">
        <v>42</v>
      </c>
      <c r="D9" s="148" t="s">
        <v>43</v>
      </c>
      <c r="E9" s="148" t="s">
        <v>88</v>
      </c>
      <c r="F9" s="361" t="s">
        <v>69</v>
      </c>
      <c r="G9" s="148" t="s">
        <v>80</v>
      </c>
      <c r="H9" s="149">
        <v>0</v>
      </c>
      <c r="I9" s="150">
        <v>0</v>
      </c>
      <c r="J9" s="149">
        <v>200000</v>
      </c>
      <c r="K9" s="149">
        <v>0</v>
      </c>
      <c r="L9" s="149">
        <v>0</v>
      </c>
      <c r="M9" s="150">
        <v>200000</v>
      </c>
      <c r="N9" s="148" t="s">
        <v>51</v>
      </c>
      <c r="O9" s="148" t="s">
        <v>48</v>
      </c>
      <c r="P9" s="148" t="s">
        <v>89</v>
      </c>
      <c r="Q9" s="148" t="s">
        <v>90</v>
      </c>
      <c r="R9" s="148" t="s">
        <v>83</v>
      </c>
      <c r="S9" s="148" t="s">
        <v>52</v>
      </c>
      <c r="T9" s="148" t="s">
        <v>91</v>
      </c>
      <c r="U9" s="151" t="s">
        <v>92</v>
      </c>
    </row>
    <row r="10" spans="1:101" s="113" customFormat="1" ht="140.25" customHeight="1" x14ac:dyDescent="0.4">
      <c r="A10" s="155"/>
      <c r="B10" s="156" t="s">
        <v>93</v>
      </c>
      <c r="C10" s="156" t="s">
        <v>94</v>
      </c>
      <c r="D10" s="156" t="s">
        <v>43</v>
      </c>
      <c r="E10" s="156" t="s">
        <v>95</v>
      </c>
      <c r="F10" s="362" t="s">
        <v>69</v>
      </c>
      <c r="G10" s="156" t="s">
        <v>96</v>
      </c>
      <c r="H10" s="149">
        <f>230000-(230000*6.5%)</f>
        <v>215050</v>
      </c>
      <c r="I10" s="157">
        <v>0</v>
      </c>
      <c r="J10" s="149">
        <v>0</v>
      </c>
      <c r="K10" s="149">
        <v>0</v>
      </c>
      <c r="L10" s="149">
        <v>0</v>
      </c>
      <c r="M10" s="159">
        <f>SUM(H10:L10)</f>
        <v>215050</v>
      </c>
      <c r="N10" s="159" t="s">
        <v>97</v>
      </c>
      <c r="O10" s="160" t="s">
        <v>48</v>
      </c>
      <c r="P10" s="159" t="s">
        <v>98</v>
      </c>
      <c r="Q10" s="159" t="s">
        <v>99</v>
      </c>
      <c r="R10" s="159"/>
      <c r="S10" s="159" t="s">
        <v>84</v>
      </c>
      <c r="T10" s="159"/>
      <c r="U10" s="137"/>
    </row>
    <row r="11" spans="1:101" s="126" customFormat="1" ht="24" hidden="1" customHeight="1" x14ac:dyDescent="0.5">
      <c r="A11" s="146" t="s">
        <v>100</v>
      </c>
      <c r="B11" s="140"/>
      <c r="C11" s="140"/>
      <c r="D11" s="140"/>
      <c r="E11" s="140"/>
      <c r="F11" s="140"/>
      <c r="G11" s="140"/>
      <c r="H11" s="161"/>
      <c r="I11" s="147">
        <f>I12+I13+I14+I15</f>
        <v>680000</v>
      </c>
      <c r="J11" s="140"/>
      <c r="K11" s="140"/>
      <c r="L11" s="140"/>
      <c r="M11" s="143"/>
      <c r="N11" s="140"/>
      <c r="O11" s="144"/>
      <c r="P11" s="140"/>
      <c r="Q11" s="140"/>
      <c r="R11" s="140"/>
      <c r="S11" s="140"/>
      <c r="T11" s="140"/>
      <c r="U11" s="145"/>
    </row>
    <row r="12" spans="1:101" s="124" customFormat="1" ht="74.25" customHeight="1" x14ac:dyDescent="0.5">
      <c r="A12" s="148"/>
      <c r="B12" s="148" t="s">
        <v>101</v>
      </c>
      <c r="C12" s="148" t="s">
        <v>94</v>
      </c>
      <c r="D12" s="148" t="s">
        <v>43</v>
      </c>
      <c r="E12" s="148" t="s">
        <v>102</v>
      </c>
      <c r="F12" s="363" t="s">
        <v>45</v>
      </c>
      <c r="G12" s="148" t="s">
        <v>103</v>
      </c>
      <c r="H12" s="149">
        <v>0</v>
      </c>
      <c r="I12" s="162">
        <v>40000</v>
      </c>
      <c r="J12" s="149">
        <v>0</v>
      </c>
      <c r="K12" s="149">
        <v>0</v>
      </c>
      <c r="L12" s="149">
        <v>0</v>
      </c>
      <c r="M12" s="150">
        <f t="shared" si="0"/>
        <v>40000</v>
      </c>
      <c r="N12" s="148" t="s">
        <v>104</v>
      </c>
      <c r="O12" s="148" t="s">
        <v>48</v>
      </c>
      <c r="P12" s="148" t="s">
        <v>105</v>
      </c>
      <c r="Q12" s="148" t="s">
        <v>106</v>
      </c>
      <c r="R12" s="148" t="s">
        <v>107</v>
      </c>
      <c r="S12" s="148" t="s">
        <v>52</v>
      </c>
      <c r="T12" s="148" t="s">
        <v>108</v>
      </c>
      <c r="U12" s="151"/>
    </row>
    <row r="13" spans="1:101" s="124" customFormat="1" ht="126" hidden="1" customHeight="1" x14ac:dyDescent="0.5">
      <c r="A13" s="148"/>
      <c r="B13" s="148" t="s">
        <v>66</v>
      </c>
      <c r="C13" s="148" t="s">
        <v>42</v>
      </c>
      <c r="D13" s="148" t="s">
        <v>43</v>
      </c>
      <c r="E13" s="148" t="s">
        <v>109</v>
      </c>
      <c r="F13" s="363" t="s">
        <v>110</v>
      </c>
      <c r="G13" s="148" t="s">
        <v>103</v>
      </c>
      <c r="H13" s="149">
        <v>0</v>
      </c>
      <c r="I13" s="163">
        <v>600000</v>
      </c>
      <c r="J13" s="149">
        <v>0</v>
      </c>
      <c r="K13" s="149">
        <v>0</v>
      </c>
      <c r="L13" s="149">
        <v>0</v>
      </c>
      <c r="M13" s="150">
        <f t="shared" si="0"/>
        <v>600000</v>
      </c>
      <c r="N13" s="148" t="s">
        <v>111</v>
      </c>
      <c r="O13" s="148" t="s">
        <v>73</v>
      </c>
      <c r="P13" s="148" t="s">
        <v>112</v>
      </c>
      <c r="Q13" s="148" t="s">
        <v>113</v>
      </c>
      <c r="R13" s="148" t="s">
        <v>114</v>
      </c>
      <c r="S13" s="148" t="s">
        <v>52</v>
      </c>
      <c r="T13" s="148" t="s">
        <v>115</v>
      </c>
      <c r="U13" s="151"/>
    </row>
    <row r="14" spans="1:101" s="124" customFormat="1" ht="118.5" customHeight="1" x14ac:dyDescent="0.5">
      <c r="A14" s="148"/>
      <c r="B14" s="148" t="s">
        <v>66</v>
      </c>
      <c r="C14" s="148" t="s">
        <v>94</v>
      </c>
      <c r="D14" s="148" t="s">
        <v>43</v>
      </c>
      <c r="E14" s="148" t="s">
        <v>116</v>
      </c>
      <c r="F14" s="363" t="s">
        <v>45</v>
      </c>
      <c r="G14" s="268" t="s">
        <v>46</v>
      </c>
      <c r="H14" s="149">
        <v>0</v>
      </c>
      <c r="I14" s="149">
        <v>40000</v>
      </c>
      <c r="J14" s="149">
        <v>0</v>
      </c>
      <c r="K14" s="149">
        <v>0</v>
      </c>
      <c r="L14" s="149">
        <v>0</v>
      </c>
      <c r="M14" s="150">
        <f t="shared" si="0"/>
        <v>40000</v>
      </c>
      <c r="N14" s="148" t="s">
        <v>117</v>
      </c>
      <c r="O14" s="148" t="s">
        <v>48</v>
      </c>
      <c r="P14" s="148" t="s">
        <v>112</v>
      </c>
      <c r="Q14" s="148" t="s">
        <v>113</v>
      </c>
      <c r="R14" s="148" t="s">
        <v>118</v>
      </c>
      <c r="S14" s="148" t="s">
        <v>52</v>
      </c>
      <c r="T14" s="148" t="s">
        <v>119</v>
      </c>
      <c r="U14" s="151"/>
    </row>
    <row r="15" spans="1:101" s="124" customFormat="1" ht="146.25" hidden="1" customHeight="1" x14ac:dyDescent="0.5">
      <c r="A15" s="148"/>
      <c r="B15" s="148" t="s">
        <v>120</v>
      </c>
      <c r="C15" s="148" t="s">
        <v>42</v>
      </c>
      <c r="D15" s="148" t="s">
        <v>43</v>
      </c>
      <c r="E15" s="148" t="s">
        <v>121</v>
      </c>
      <c r="F15" s="361" t="s">
        <v>122</v>
      </c>
      <c r="G15" s="148" t="s">
        <v>96</v>
      </c>
      <c r="H15" s="149">
        <f>613000-(613000*6.5%)</f>
        <v>573155</v>
      </c>
      <c r="I15" s="150">
        <v>0</v>
      </c>
      <c r="J15" s="149">
        <v>0</v>
      </c>
      <c r="K15" s="149">
        <v>0</v>
      </c>
      <c r="L15" s="149">
        <v>0</v>
      </c>
      <c r="M15" s="148" t="s">
        <v>123</v>
      </c>
      <c r="N15" s="148" t="s">
        <v>48</v>
      </c>
      <c r="O15" s="148" t="s">
        <v>124</v>
      </c>
      <c r="P15" s="148" t="s">
        <v>125</v>
      </c>
      <c r="Q15" s="148" t="s">
        <v>51</v>
      </c>
      <c r="R15" s="148" t="s">
        <v>52</v>
      </c>
      <c r="S15" s="148"/>
      <c r="T15" s="148"/>
      <c r="U15" s="151"/>
    </row>
    <row r="16" spans="1:101" s="113" customFormat="1" ht="28.5" hidden="1" customHeight="1" x14ac:dyDescent="0.4">
      <c r="A16" s="528" t="s">
        <v>126</v>
      </c>
      <c r="B16" s="528"/>
      <c r="C16" s="528"/>
      <c r="D16" s="528"/>
      <c r="E16" s="528"/>
      <c r="F16" s="528"/>
      <c r="G16" s="528"/>
      <c r="H16" s="528"/>
      <c r="I16" s="528"/>
      <c r="J16" s="528"/>
      <c r="K16" s="528"/>
      <c r="L16" s="528"/>
      <c r="M16" s="528"/>
      <c r="N16" s="528"/>
      <c r="O16" s="528"/>
      <c r="P16" s="528"/>
      <c r="Q16" s="528"/>
      <c r="R16" s="528"/>
      <c r="S16" s="528"/>
      <c r="T16" s="528"/>
      <c r="U16" s="164"/>
      <c r="V16" s="127"/>
      <c r="W16" s="127"/>
      <c r="X16" s="127"/>
      <c r="Y16" s="127"/>
      <c r="Z16" s="127"/>
      <c r="AA16" s="127"/>
      <c r="AB16" s="127"/>
      <c r="AC16" s="127"/>
      <c r="AD16" s="127"/>
      <c r="AE16" s="127"/>
      <c r="AF16" s="127"/>
      <c r="AG16" s="127"/>
      <c r="AH16" s="127"/>
      <c r="AI16" s="127"/>
      <c r="AJ16" s="127"/>
      <c r="AK16" s="127"/>
      <c r="AL16" s="127"/>
      <c r="AM16" s="127"/>
      <c r="AN16" s="127"/>
      <c r="AO16" s="127"/>
      <c r="AP16" s="127"/>
      <c r="AQ16" s="127"/>
      <c r="AR16" s="127"/>
      <c r="AS16" s="127"/>
      <c r="AT16" s="127"/>
      <c r="AU16" s="127"/>
      <c r="AV16" s="127"/>
      <c r="AW16" s="127"/>
      <c r="AX16" s="127"/>
      <c r="AY16" s="127"/>
      <c r="AZ16" s="127"/>
      <c r="BA16" s="127"/>
      <c r="BB16" s="127"/>
      <c r="BC16" s="127"/>
      <c r="BD16" s="127"/>
      <c r="BE16" s="127"/>
      <c r="BF16" s="127"/>
      <c r="BG16" s="127"/>
      <c r="BH16" s="127"/>
      <c r="BI16" s="127"/>
      <c r="BJ16" s="127"/>
      <c r="BK16" s="127"/>
      <c r="BL16" s="127"/>
      <c r="BM16" s="127"/>
      <c r="BN16" s="127"/>
      <c r="BO16" s="127"/>
      <c r="BP16" s="127"/>
      <c r="BQ16" s="127"/>
      <c r="BR16" s="127"/>
      <c r="BS16" s="127"/>
      <c r="BT16" s="127"/>
      <c r="BU16" s="127"/>
      <c r="BV16" s="127"/>
      <c r="BW16" s="127"/>
      <c r="BX16" s="127"/>
      <c r="BY16" s="127"/>
      <c r="BZ16" s="127"/>
      <c r="CA16" s="127"/>
      <c r="CB16" s="127"/>
      <c r="CC16" s="127"/>
      <c r="CD16" s="127"/>
      <c r="CE16" s="127"/>
      <c r="CF16" s="127"/>
      <c r="CG16" s="127"/>
      <c r="CH16" s="127"/>
      <c r="CI16" s="127"/>
      <c r="CJ16" s="127"/>
      <c r="CK16" s="127"/>
      <c r="CL16" s="127"/>
      <c r="CM16" s="127"/>
      <c r="CN16" s="127"/>
      <c r="CO16" s="127"/>
      <c r="CP16" s="127"/>
      <c r="CQ16" s="127"/>
      <c r="CR16" s="127"/>
      <c r="CS16" s="127"/>
      <c r="CT16" s="127"/>
      <c r="CU16" s="127"/>
      <c r="CV16" s="127"/>
      <c r="CW16" s="127"/>
    </row>
    <row r="17" spans="1:22" s="124" customFormat="1" ht="90.75" hidden="1" customHeight="1" x14ac:dyDescent="0.5">
      <c r="A17" s="148"/>
      <c r="B17" s="148" t="s">
        <v>127</v>
      </c>
      <c r="C17" s="148" t="s">
        <v>42</v>
      </c>
      <c r="D17" s="148" t="s">
        <v>43</v>
      </c>
      <c r="E17" s="148" t="s">
        <v>128</v>
      </c>
      <c r="F17" s="363" t="s">
        <v>45</v>
      </c>
      <c r="G17" s="148" t="s">
        <v>129</v>
      </c>
      <c r="H17" s="150">
        <v>0</v>
      </c>
      <c r="I17" s="163">
        <v>300000</v>
      </c>
      <c r="J17" s="149">
        <v>0</v>
      </c>
      <c r="K17" s="149">
        <v>0</v>
      </c>
      <c r="L17" s="149">
        <v>0</v>
      </c>
      <c r="M17" s="150">
        <f>SUM(H17:L17)</f>
        <v>300000</v>
      </c>
      <c r="N17" s="148" t="s">
        <v>130</v>
      </c>
      <c r="O17" s="148" t="s">
        <v>131</v>
      </c>
      <c r="P17" s="148" t="s">
        <v>112</v>
      </c>
      <c r="Q17" s="148" t="s">
        <v>132</v>
      </c>
      <c r="R17" s="148" t="s">
        <v>133</v>
      </c>
      <c r="S17" s="148" t="s">
        <v>52</v>
      </c>
      <c r="T17" s="148" t="s">
        <v>134</v>
      </c>
      <c r="U17" s="151"/>
    </row>
    <row r="18" spans="1:22" s="124" customFormat="1" ht="215.25" customHeight="1" x14ac:dyDescent="0.5">
      <c r="A18" s="148"/>
      <c r="B18" s="148" t="s">
        <v>135</v>
      </c>
      <c r="C18" s="148" t="s">
        <v>136</v>
      </c>
      <c r="D18" s="148" t="s">
        <v>43</v>
      </c>
      <c r="E18" s="148" t="s">
        <v>137</v>
      </c>
      <c r="F18" s="361" t="s">
        <v>138</v>
      </c>
      <c r="G18" s="148" t="s">
        <v>139</v>
      </c>
      <c r="H18" s="149">
        <f>(1675000-(1675000*6.5%))+96982.8-51156</f>
        <v>1611951.8</v>
      </c>
      <c r="I18" s="150"/>
      <c r="J18" s="149">
        <v>0</v>
      </c>
      <c r="K18" s="149">
        <v>0</v>
      </c>
      <c r="L18" s="149">
        <v>0</v>
      </c>
      <c r="M18" s="150">
        <f t="shared" si="0"/>
        <v>1611951.8</v>
      </c>
      <c r="N18" s="148" t="s">
        <v>58</v>
      </c>
      <c r="O18" s="148" t="s">
        <v>48</v>
      </c>
      <c r="P18" s="148" t="s">
        <v>60</v>
      </c>
      <c r="Q18" s="148" t="s">
        <v>140</v>
      </c>
      <c r="R18" s="148" t="s">
        <v>141</v>
      </c>
      <c r="S18" s="148" t="s">
        <v>52</v>
      </c>
      <c r="T18" s="148"/>
      <c r="U18" s="151"/>
    </row>
    <row r="19" spans="1:22" s="124" customFormat="1" ht="174.75" customHeight="1" x14ac:dyDescent="0.5">
      <c r="A19" s="148"/>
      <c r="B19" s="148" t="s">
        <v>142</v>
      </c>
      <c r="C19" s="148" t="s">
        <v>136</v>
      </c>
      <c r="D19" s="148" t="s">
        <v>43</v>
      </c>
      <c r="E19" s="148" t="s">
        <v>143</v>
      </c>
      <c r="F19" s="361" t="s">
        <v>144</v>
      </c>
      <c r="G19" s="148" t="s">
        <v>139</v>
      </c>
      <c r="H19" s="149">
        <f>220000-(220000*6.5%)</f>
        <v>205700</v>
      </c>
      <c r="I19" s="150">
        <v>0</v>
      </c>
      <c r="J19" s="149">
        <v>0</v>
      </c>
      <c r="K19" s="149">
        <v>0</v>
      </c>
      <c r="L19" s="149">
        <v>0</v>
      </c>
      <c r="M19" s="150">
        <f t="shared" si="0"/>
        <v>205700</v>
      </c>
      <c r="N19" s="148" t="s">
        <v>58</v>
      </c>
      <c r="O19" s="148" t="s">
        <v>48</v>
      </c>
      <c r="P19" s="148" t="s">
        <v>145</v>
      </c>
      <c r="Q19" s="148" t="s">
        <v>146</v>
      </c>
      <c r="R19" s="148" t="s">
        <v>141</v>
      </c>
      <c r="S19" s="148" t="s">
        <v>52</v>
      </c>
      <c r="T19" s="148"/>
      <c r="U19" s="151"/>
    </row>
    <row r="20" spans="1:22" s="124" customFormat="1" ht="68.25" hidden="1" customHeight="1" x14ac:dyDescent="0.5">
      <c r="A20" s="148"/>
      <c r="B20" s="148" t="s">
        <v>147</v>
      </c>
      <c r="C20" s="148" t="s">
        <v>67</v>
      </c>
      <c r="D20" s="148" t="s">
        <v>43</v>
      </c>
      <c r="E20" s="148" t="s">
        <v>148</v>
      </c>
      <c r="F20" s="361" t="s">
        <v>69</v>
      </c>
      <c r="G20" s="148" t="s">
        <v>80</v>
      </c>
      <c r="H20" s="150">
        <v>0</v>
      </c>
      <c r="I20" s="150">
        <v>0</v>
      </c>
      <c r="J20" s="149">
        <v>750000</v>
      </c>
      <c r="K20" s="149">
        <v>0</v>
      </c>
      <c r="L20" s="149">
        <v>0</v>
      </c>
      <c r="M20" s="150">
        <v>750000</v>
      </c>
      <c r="N20" s="148" t="s">
        <v>149</v>
      </c>
      <c r="O20" s="148" t="s">
        <v>150</v>
      </c>
      <c r="P20" s="148" t="s">
        <v>51</v>
      </c>
      <c r="Q20" s="148" t="s">
        <v>151</v>
      </c>
      <c r="R20" s="148" t="s">
        <v>51</v>
      </c>
      <c r="S20" s="148" t="s">
        <v>152</v>
      </c>
      <c r="T20" s="148" t="s">
        <v>51</v>
      </c>
      <c r="U20" s="151" t="s">
        <v>77</v>
      </c>
    </row>
    <row r="21" spans="1:22" s="124" customFormat="1" ht="72" hidden="1" customHeight="1" x14ac:dyDescent="0.5">
      <c r="A21" s="148"/>
      <c r="B21" s="148" t="s">
        <v>153</v>
      </c>
      <c r="C21" s="148" t="s">
        <v>67</v>
      </c>
      <c r="D21" s="148" t="s">
        <v>43</v>
      </c>
      <c r="E21" s="148" t="s">
        <v>154</v>
      </c>
      <c r="F21" s="361" t="s">
        <v>69</v>
      </c>
      <c r="G21" s="148" t="s">
        <v>80</v>
      </c>
      <c r="H21" s="150">
        <v>0</v>
      </c>
      <c r="I21" s="150">
        <v>0</v>
      </c>
      <c r="J21" s="149">
        <v>250000</v>
      </c>
      <c r="K21" s="149">
        <v>0</v>
      </c>
      <c r="L21" s="149">
        <v>0</v>
      </c>
      <c r="M21" s="150">
        <v>250000</v>
      </c>
      <c r="N21" s="148" t="s">
        <v>149</v>
      </c>
      <c r="O21" s="148" t="s">
        <v>155</v>
      </c>
      <c r="P21" s="148" t="s">
        <v>156</v>
      </c>
      <c r="Q21" s="148" t="s">
        <v>157</v>
      </c>
      <c r="R21" s="148" t="s">
        <v>83</v>
      </c>
      <c r="S21" s="148" t="s">
        <v>152</v>
      </c>
      <c r="T21" s="148" t="s">
        <v>51</v>
      </c>
      <c r="U21" s="151" t="s">
        <v>77</v>
      </c>
    </row>
    <row r="22" spans="1:22" s="124" customFormat="1" ht="89.25" hidden="1" customHeight="1" x14ac:dyDescent="0.5">
      <c r="A22" s="148"/>
      <c r="B22" s="148" t="s">
        <v>158</v>
      </c>
      <c r="C22" s="148" t="s">
        <v>42</v>
      </c>
      <c r="D22" s="148" t="s">
        <v>43</v>
      </c>
      <c r="E22" s="148" t="s">
        <v>159</v>
      </c>
      <c r="F22" s="361" t="s">
        <v>160</v>
      </c>
      <c r="G22" s="148" t="s">
        <v>80</v>
      </c>
      <c r="H22" s="150">
        <v>0</v>
      </c>
      <c r="I22" s="150">
        <v>0</v>
      </c>
      <c r="J22" s="149">
        <v>300000</v>
      </c>
      <c r="K22" s="149">
        <v>0</v>
      </c>
      <c r="L22" s="149">
        <v>0</v>
      </c>
      <c r="M22" s="150">
        <v>300000</v>
      </c>
      <c r="N22" s="148" t="s">
        <v>51</v>
      </c>
      <c r="O22" s="148" t="s">
        <v>48</v>
      </c>
      <c r="P22" s="148" t="s">
        <v>161</v>
      </c>
      <c r="Q22" s="148" t="s">
        <v>162</v>
      </c>
      <c r="R22" s="148" t="s">
        <v>163</v>
      </c>
      <c r="S22" s="148" t="s">
        <v>152</v>
      </c>
      <c r="T22" s="148" t="s">
        <v>164</v>
      </c>
      <c r="U22" s="151" t="s">
        <v>92</v>
      </c>
    </row>
    <row r="23" spans="1:22" s="126" customFormat="1" ht="25.5" hidden="1" x14ac:dyDescent="0.5">
      <c r="A23" s="165" t="s">
        <v>165</v>
      </c>
      <c r="B23" s="166"/>
      <c r="C23" s="166"/>
      <c r="D23" s="166"/>
      <c r="E23" s="166"/>
      <c r="F23" s="166"/>
      <c r="G23" s="166"/>
      <c r="H23" s="167"/>
      <c r="I23" s="167"/>
      <c r="J23" s="166"/>
      <c r="K23" s="166"/>
      <c r="L23" s="166"/>
      <c r="M23" s="168"/>
      <c r="N23" s="166"/>
      <c r="O23" s="169"/>
      <c r="P23" s="166"/>
      <c r="Q23" s="166"/>
      <c r="R23" s="166"/>
      <c r="S23" s="166"/>
      <c r="T23" s="166"/>
      <c r="U23" s="145"/>
    </row>
    <row r="24" spans="1:22" s="126" customFormat="1" ht="18" hidden="1" x14ac:dyDescent="0.5">
      <c r="A24" s="170" t="s">
        <v>166</v>
      </c>
      <c r="B24" s="171"/>
      <c r="C24" s="171"/>
      <c r="D24" s="171"/>
      <c r="E24" s="171"/>
      <c r="F24" s="171"/>
      <c r="G24" s="171"/>
      <c r="H24" s="172"/>
      <c r="I24" s="172"/>
      <c r="J24" s="171"/>
      <c r="K24" s="171"/>
      <c r="L24" s="171"/>
      <c r="M24" s="173"/>
      <c r="N24" s="171"/>
      <c r="O24" s="174"/>
      <c r="P24" s="171"/>
      <c r="Q24" s="171"/>
      <c r="R24" s="171"/>
      <c r="S24" s="171"/>
      <c r="T24" s="171"/>
      <c r="U24" s="145"/>
    </row>
    <row r="25" spans="1:22" s="126" customFormat="1" ht="15.75" hidden="1" x14ac:dyDescent="0.5">
      <c r="A25" s="175" t="s">
        <v>167</v>
      </c>
      <c r="B25" s="171"/>
      <c r="C25" s="171"/>
      <c r="D25" s="171"/>
      <c r="E25" s="171"/>
      <c r="F25" s="171"/>
      <c r="G25" s="171"/>
      <c r="H25" s="172"/>
      <c r="I25" s="172"/>
      <c r="J25" s="171"/>
      <c r="K25" s="171"/>
      <c r="L25" s="171"/>
      <c r="M25" s="173"/>
      <c r="N25" s="171"/>
      <c r="O25" s="174"/>
      <c r="P25" s="171"/>
      <c r="Q25" s="171"/>
      <c r="R25" s="171"/>
      <c r="S25" s="171"/>
      <c r="T25" s="171"/>
      <c r="U25" s="145"/>
    </row>
    <row r="26" spans="1:22" s="124" customFormat="1" ht="74.25" hidden="1" customHeight="1" x14ac:dyDescent="0.5">
      <c r="A26" s="148" t="s">
        <v>168</v>
      </c>
      <c r="B26" s="148" t="s">
        <v>169</v>
      </c>
      <c r="C26" s="148" t="s">
        <v>42</v>
      </c>
      <c r="D26" s="148" t="s">
        <v>43</v>
      </c>
      <c r="E26" s="148" t="s">
        <v>170</v>
      </c>
      <c r="F26" s="363" t="s">
        <v>171</v>
      </c>
      <c r="G26" s="148" t="s">
        <v>80</v>
      </c>
      <c r="H26" s="149">
        <v>0</v>
      </c>
      <c r="I26" s="149">
        <v>0</v>
      </c>
      <c r="J26" s="149">
        <v>150000</v>
      </c>
      <c r="K26" s="149">
        <v>0</v>
      </c>
      <c r="L26" s="149">
        <v>0</v>
      </c>
      <c r="M26" s="151"/>
      <c r="N26" s="148" t="s">
        <v>172</v>
      </c>
      <c r="O26" s="148" t="s">
        <v>48</v>
      </c>
      <c r="P26" s="148" t="s">
        <v>173</v>
      </c>
      <c r="Q26" s="148" t="s">
        <v>174</v>
      </c>
      <c r="R26" s="148" t="s">
        <v>152</v>
      </c>
      <c r="S26" s="148" t="s">
        <v>175</v>
      </c>
      <c r="T26" s="148" t="s">
        <v>86</v>
      </c>
      <c r="U26" s="148"/>
      <c r="V26" s="123"/>
    </row>
    <row r="27" spans="1:22" s="124" customFormat="1" ht="84.75" hidden="1" customHeight="1" x14ac:dyDescent="0.5">
      <c r="A27" s="148"/>
      <c r="B27" s="148" t="s">
        <v>176</v>
      </c>
      <c r="C27" s="148" t="s">
        <v>42</v>
      </c>
      <c r="D27" s="148" t="s">
        <v>43</v>
      </c>
      <c r="E27" s="148" t="s">
        <v>177</v>
      </c>
      <c r="F27" s="363" t="s">
        <v>178</v>
      </c>
      <c r="G27" s="148" t="s">
        <v>80</v>
      </c>
      <c r="H27" s="149">
        <v>0</v>
      </c>
      <c r="I27" s="149">
        <v>0</v>
      </c>
      <c r="J27" s="149">
        <v>150000</v>
      </c>
      <c r="K27" s="149">
        <v>0</v>
      </c>
      <c r="L27" s="149">
        <v>0</v>
      </c>
      <c r="M27" s="151"/>
      <c r="N27" s="148" t="s">
        <v>179</v>
      </c>
      <c r="O27" s="148" t="s">
        <v>48</v>
      </c>
      <c r="P27" s="148" t="s">
        <v>180</v>
      </c>
      <c r="Q27" s="148" t="s">
        <v>181</v>
      </c>
      <c r="R27" s="148" t="s">
        <v>51</v>
      </c>
      <c r="S27" s="148" t="s">
        <v>152</v>
      </c>
      <c r="T27" s="148" t="s">
        <v>51</v>
      </c>
      <c r="U27" s="148" t="s">
        <v>86</v>
      </c>
    </row>
    <row r="28" spans="1:22" s="124" customFormat="1" ht="93.75" hidden="1" customHeight="1" x14ac:dyDescent="0.5">
      <c r="A28" s="148"/>
      <c r="B28" s="148" t="s">
        <v>182</v>
      </c>
      <c r="C28" s="148" t="s">
        <v>42</v>
      </c>
      <c r="D28" s="148" t="s">
        <v>43</v>
      </c>
      <c r="E28" s="148" t="s">
        <v>183</v>
      </c>
      <c r="F28" s="363" t="s">
        <v>184</v>
      </c>
      <c r="G28" s="148" t="s">
        <v>80</v>
      </c>
      <c r="H28" s="149">
        <v>0</v>
      </c>
      <c r="I28" s="149">
        <v>0</v>
      </c>
      <c r="J28" s="149">
        <v>500000</v>
      </c>
      <c r="K28" s="149">
        <v>0</v>
      </c>
      <c r="L28" s="149">
        <v>0</v>
      </c>
      <c r="M28" s="151"/>
      <c r="N28" s="148" t="s">
        <v>179</v>
      </c>
      <c r="O28" s="148" t="s">
        <v>48</v>
      </c>
      <c r="P28" s="148" t="s">
        <v>180</v>
      </c>
      <c r="Q28" s="148" t="s">
        <v>185</v>
      </c>
      <c r="R28" s="148" t="s">
        <v>186</v>
      </c>
      <c r="S28" s="148" t="s">
        <v>152</v>
      </c>
      <c r="T28" s="148" t="s">
        <v>187</v>
      </c>
      <c r="U28" s="148" t="s">
        <v>77</v>
      </c>
    </row>
    <row r="29" spans="1:22" s="124" customFormat="1" ht="57.75" hidden="1" customHeight="1" x14ac:dyDescent="0.5">
      <c r="A29" s="148"/>
      <c r="B29" s="148" t="s">
        <v>188</v>
      </c>
      <c r="C29" s="148" t="s">
        <v>42</v>
      </c>
      <c r="D29" s="148" t="s">
        <v>43</v>
      </c>
      <c r="E29" s="148" t="s">
        <v>189</v>
      </c>
      <c r="F29" s="363" t="s">
        <v>178</v>
      </c>
      <c r="G29" s="148" t="s">
        <v>80</v>
      </c>
      <c r="H29" s="149">
        <v>0</v>
      </c>
      <c r="I29" s="149">
        <v>0</v>
      </c>
      <c r="J29" s="149">
        <v>50000</v>
      </c>
      <c r="K29" s="149">
        <v>0</v>
      </c>
      <c r="L29" s="149">
        <v>0</v>
      </c>
      <c r="M29" s="151"/>
      <c r="N29" s="148" t="s">
        <v>51</v>
      </c>
      <c r="O29" s="148" t="s">
        <v>48</v>
      </c>
      <c r="P29" s="148" t="s">
        <v>190</v>
      </c>
      <c r="Q29" s="148" t="s">
        <v>191</v>
      </c>
      <c r="R29" s="148" t="s">
        <v>186</v>
      </c>
      <c r="S29" s="148" t="s">
        <v>52</v>
      </c>
      <c r="T29" s="148" t="s">
        <v>192</v>
      </c>
      <c r="U29" s="148" t="s">
        <v>92</v>
      </c>
    </row>
    <row r="30" spans="1:22" s="124" customFormat="1" ht="105" hidden="1" customHeight="1" x14ac:dyDescent="0.5">
      <c r="A30" s="148"/>
      <c r="B30" s="148" t="s">
        <v>193</v>
      </c>
      <c r="C30" s="148" t="s">
        <v>67</v>
      </c>
      <c r="D30" s="148" t="s">
        <v>43</v>
      </c>
      <c r="E30" s="148" t="s">
        <v>194</v>
      </c>
      <c r="F30" s="363" t="s">
        <v>195</v>
      </c>
      <c r="G30" s="148" t="s">
        <v>103</v>
      </c>
      <c r="H30" s="149">
        <v>0</v>
      </c>
      <c r="I30" s="176">
        <v>37604.080000000002</v>
      </c>
      <c r="J30" s="149">
        <v>0</v>
      </c>
      <c r="K30" s="149">
        <v>0</v>
      </c>
      <c r="L30" s="149">
        <v>0</v>
      </c>
      <c r="M30" s="151"/>
      <c r="N30" s="148" t="s">
        <v>196</v>
      </c>
      <c r="O30" s="148" t="s">
        <v>197</v>
      </c>
      <c r="P30" s="148" t="s">
        <v>198</v>
      </c>
      <c r="Q30" s="148" t="s">
        <v>199</v>
      </c>
      <c r="R30" s="148" t="s">
        <v>200</v>
      </c>
      <c r="S30" s="148" t="s">
        <v>152</v>
      </c>
      <c r="T30" s="148"/>
      <c r="U30" s="148"/>
      <c r="V30" s="123"/>
    </row>
    <row r="31" spans="1:22" s="124" customFormat="1" ht="136.5" customHeight="1" x14ac:dyDescent="0.5">
      <c r="A31" s="148"/>
      <c r="B31" s="148" t="s">
        <v>201</v>
      </c>
      <c r="C31" s="148" t="s">
        <v>94</v>
      </c>
      <c r="D31" s="148" t="s">
        <v>43</v>
      </c>
      <c r="E31" s="148" t="s">
        <v>202</v>
      </c>
      <c r="F31" s="363" t="s">
        <v>195</v>
      </c>
      <c r="G31" s="148" t="s">
        <v>203</v>
      </c>
      <c r="H31" s="149">
        <v>0</v>
      </c>
      <c r="I31" s="176">
        <v>84844</v>
      </c>
      <c r="J31" s="149">
        <v>0</v>
      </c>
      <c r="K31" s="176">
        <v>1000000</v>
      </c>
      <c r="L31" s="149">
        <v>0</v>
      </c>
      <c r="M31" s="151" t="s">
        <v>204</v>
      </c>
      <c r="N31" s="148" t="s">
        <v>196</v>
      </c>
      <c r="O31" s="148" t="s">
        <v>197</v>
      </c>
      <c r="P31" s="148" t="s">
        <v>198</v>
      </c>
      <c r="Q31" s="148" t="s">
        <v>51</v>
      </c>
      <c r="R31" s="148" t="s">
        <v>205</v>
      </c>
      <c r="S31" s="148" t="s">
        <v>152</v>
      </c>
      <c r="T31" s="148"/>
      <c r="U31" s="148"/>
      <c r="V31" s="123"/>
    </row>
    <row r="32" spans="1:22" s="126" customFormat="1" ht="24" hidden="1" customHeight="1" x14ac:dyDescent="0.5">
      <c r="A32" s="175" t="s">
        <v>206</v>
      </c>
      <c r="B32" s="171"/>
      <c r="C32" s="171"/>
      <c r="D32" s="171"/>
      <c r="E32" s="171"/>
      <c r="F32" s="171"/>
      <c r="G32" s="171"/>
      <c r="H32" s="172"/>
      <c r="I32" s="172"/>
      <c r="J32" s="171"/>
      <c r="K32" s="171"/>
      <c r="L32" s="171"/>
      <c r="M32" s="173"/>
      <c r="N32" s="171"/>
      <c r="O32" s="174"/>
      <c r="P32" s="171"/>
      <c r="Q32" s="171"/>
      <c r="R32" s="171"/>
      <c r="S32" s="171"/>
      <c r="T32" s="171"/>
      <c r="U32" s="145"/>
    </row>
    <row r="33" spans="1:21" s="124" customFormat="1" ht="172.5" hidden="1" customHeight="1" x14ac:dyDescent="0.5">
      <c r="A33" s="148" t="s">
        <v>207</v>
      </c>
      <c r="B33" s="148" t="s">
        <v>208</v>
      </c>
      <c r="C33" s="148" t="s">
        <v>42</v>
      </c>
      <c r="D33" s="148" t="s">
        <v>43</v>
      </c>
      <c r="E33" s="148" t="s">
        <v>209</v>
      </c>
      <c r="F33" s="363" t="s">
        <v>195</v>
      </c>
      <c r="G33" s="148" t="s">
        <v>210</v>
      </c>
      <c r="H33" s="149">
        <v>0</v>
      </c>
      <c r="I33" s="149">
        <v>900000</v>
      </c>
      <c r="J33" s="149">
        <v>0</v>
      </c>
      <c r="K33" s="149">
        <v>0</v>
      </c>
      <c r="L33" s="149">
        <v>9673405</v>
      </c>
      <c r="M33" s="148">
        <f t="shared" ref="M33:M90" si="1">SUM(H33:L33)</f>
        <v>10573405</v>
      </c>
      <c r="N33" s="148" t="s">
        <v>211</v>
      </c>
      <c r="O33" s="148" t="s">
        <v>212</v>
      </c>
      <c r="P33" s="148" t="s">
        <v>213</v>
      </c>
      <c r="Q33" s="148" t="s">
        <v>214</v>
      </c>
      <c r="R33" s="148" t="s">
        <v>215</v>
      </c>
      <c r="S33" s="148" t="s">
        <v>152</v>
      </c>
      <c r="T33" s="148"/>
      <c r="U33" s="151"/>
    </row>
    <row r="34" spans="1:21" s="124" customFormat="1" ht="96" hidden="1" customHeight="1" x14ac:dyDescent="0.5">
      <c r="A34" s="148"/>
      <c r="B34" s="148" t="s">
        <v>216</v>
      </c>
      <c r="C34" s="148" t="s">
        <v>42</v>
      </c>
      <c r="D34" s="148" t="s">
        <v>43</v>
      </c>
      <c r="E34" s="148" t="s">
        <v>217</v>
      </c>
      <c r="F34" s="363" t="s">
        <v>195</v>
      </c>
      <c r="G34" s="148" t="s">
        <v>218</v>
      </c>
      <c r="H34" s="149">
        <v>0</v>
      </c>
      <c r="I34" s="149">
        <v>400000</v>
      </c>
      <c r="J34" s="149">
        <v>0</v>
      </c>
      <c r="K34" s="149">
        <v>0</v>
      </c>
      <c r="L34" s="149">
        <v>0</v>
      </c>
      <c r="M34" s="148" t="s">
        <v>219</v>
      </c>
      <c r="N34" s="148" t="s">
        <v>196</v>
      </c>
      <c r="O34" s="148" t="s">
        <v>220</v>
      </c>
      <c r="P34" s="148" t="s">
        <v>221</v>
      </c>
      <c r="Q34" s="148" t="s">
        <v>199</v>
      </c>
      <c r="R34" s="148" t="s">
        <v>222</v>
      </c>
      <c r="S34" s="148" t="s">
        <v>152</v>
      </c>
      <c r="T34" s="148"/>
      <c r="U34" s="151"/>
    </row>
    <row r="35" spans="1:21" s="124" customFormat="1" ht="100.5" hidden="1" customHeight="1" x14ac:dyDescent="0.5">
      <c r="A35" s="148"/>
      <c r="B35" s="148" t="s">
        <v>223</v>
      </c>
      <c r="C35" s="148" t="s">
        <v>42</v>
      </c>
      <c r="D35" s="148" t="s">
        <v>43</v>
      </c>
      <c r="E35" s="148" t="s">
        <v>224</v>
      </c>
      <c r="F35" s="363" t="s">
        <v>195</v>
      </c>
      <c r="G35" s="148" t="s">
        <v>218</v>
      </c>
      <c r="H35" s="149">
        <v>0</v>
      </c>
      <c r="I35" s="149">
        <f>300000</f>
        <v>300000</v>
      </c>
      <c r="J35" s="149">
        <v>0</v>
      </c>
      <c r="K35" s="149">
        <v>0</v>
      </c>
      <c r="L35" s="149">
        <v>0</v>
      </c>
      <c r="M35" s="148" t="s">
        <v>219</v>
      </c>
      <c r="N35" s="148" t="s">
        <v>225</v>
      </c>
      <c r="O35" s="148" t="s">
        <v>197</v>
      </c>
      <c r="P35" s="148" t="s">
        <v>226</v>
      </c>
      <c r="Q35" s="148" t="s">
        <v>199</v>
      </c>
      <c r="R35" s="148" t="s">
        <v>227</v>
      </c>
      <c r="S35" s="148" t="s">
        <v>152</v>
      </c>
      <c r="T35" s="148"/>
      <c r="U35" s="151"/>
    </row>
    <row r="36" spans="1:21" s="124" customFormat="1" ht="99.75" hidden="1" customHeight="1" x14ac:dyDescent="0.5">
      <c r="A36" s="148"/>
      <c r="B36" s="148" t="s">
        <v>228</v>
      </c>
      <c r="C36" s="148" t="s">
        <v>42</v>
      </c>
      <c r="D36" s="148" t="s">
        <v>43</v>
      </c>
      <c r="E36" s="148" t="s">
        <v>229</v>
      </c>
      <c r="F36" s="363" t="s">
        <v>230</v>
      </c>
      <c r="G36" s="148" t="s">
        <v>70</v>
      </c>
      <c r="H36" s="149">
        <v>0</v>
      </c>
      <c r="I36" s="149">
        <v>0</v>
      </c>
      <c r="J36" s="149">
        <v>50000</v>
      </c>
      <c r="K36" s="149">
        <v>0</v>
      </c>
      <c r="L36" s="149">
        <v>0</v>
      </c>
      <c r="M36" s="148" t="s">
        <v>51</v>
      </c>
      <c r="N36" s="148" t="s">
        <v>231</v>
      </c>
      <c r="O36" s="148" t="s">
        <v>212</v>
      </c>
      <c r="P36" s="148" t="s">
        <v>232</v>
      </c>
      <c r="Q36" s="148" t="s">
        <v>233</v>
      </c>
      <c r="R36" s="148" t="s">
        <v>51</v>
      </c>
      <c r="S36" s="148" t="s">
        <v>152</v>
      </c>
      <c r="T36" s="148" t="s">
        <v>234</v>
      </c>
      <c r="U36" s="151"/>
    </row>
    <row r="37" spans="1:21" s="124" customFormat="1" ht="56.25" hidden="1" customHeight="1" x14ac:dyDescent="0.5">
      <c r="A37" s="148"/>
      <c r="B37" s="148" t="s">
        <v>235</v>
      </c>
      <c r="C37" s="148" t="s">
        <v>42</v>
      </c>
      <c r="D37" s="148" t="s">
        <v>43</v>
      </c>
      <c r="E37" s="148" t="s">
        <v>236</v>
      </c>
      <c r="F37" s="363" t="s">
        <v>230</v>
      </c>
      <c r="G37" s="148" t="s">
        <v>70</v>
      </c>
      <c r="H37" s="149">
        <v>0</v>
      </c>
      <c r="I37" s="149">
        <v>0</v>
      </c>
      <c r="J37" s="149">
        <v>200000</v>
      </c>
      <c r="K37" s="149">
        <v>0</v>
      </c>
      <c r="L37" s="149">
        <v>0</v>
      </c>
      <c r="M37" s="148" t="s">
        <v>51</v>
      </c>
      <c r="N37" s="148" t="s">
        <v>231</v>
      </c>
      <c r="O37" s="151"/>
      <c r="P37" s="148" t="s">
        <v>232</v>
      </c>
      <c r="Q37" s="148" t="s">
        <v>233</v>
      </c>
      <c r="R37" s="148" t="s">
        <v>51</v>
      </c>
      <c r="S37" s="148" t="s">
        <v>152</v>
      </c>
      <c r="T37" s="148" t="s">
        <v>234</v>
      </c>
      <c r="U37" s="151"/>
    </row>
    <row r="38" spans="1:21" s="124" customFormat="1" ht="65.650000000000006" hidden="1" x14ac:dyDescent="0.5">
      <c r="A38" s="148"/>
      <c r="B38" s="148" t="s">
        <v>237</v>
      </c>
      <c r="C38" s="148" t="s">
        <v>67</v>
      </c>
      <c r="D38" s="148" t="s">
        <v>43</v>
      </c>
      <c r="E38" s="148" t="s">
        <v>238</v>
      </c>
      <c r="F38" s="363" t="s">
        <v>230</v>
      </c>
      <c r="G38" s="148" t="s">
        <v>80</v>
      </c>
      <c r="H38" s="149">
        <v>0</v>
      </c>
      <c r="I38" s="149">
        <v>0</v>
      </c>
      <c r="J38" s="149">
        <v>200000</v>
      </c>
      <c r="K38" s="149">
        <v>0</v>
      </c>
      <c r="L38" s="149">
        <v>0</v>
      </c>
      <c r="M38" s="148" t="s">
        <v>51</v>
      </c>
      <c r="N38" s="148" t="s">
        <v>239</v>
      </c>
      <c r="O38" s="148" t="s">
        <v>212</v>
      </c>
      <c r="P38" s="148" t="s">
        <v>240</v>
      </c>
      <c r="Q38" s="148" t="s">
        <v>241</v>
      </c>
      <c r="R38" s="148" t="s">
        <v>51</v>
      </c>
      <c r="S38" s="148" t="s">
        <v>152</v>
      </c>
      <c r="T38" s="148" t="s">
        <v>234</v>
      </c>
      <c r="U38" s="151"/>
    </row>
    <row r="39" spans="1:21" s="124" customFormat="1" ht="55.5" hidden="1" customHeight="1" x14ac:dyDescent="0.5">
      <c r="A39" s="148"/>
      <c r="B39" s="148" t="s">
        <v>242</v>
      </c>
      <c r="C39" s="148" t="s">
        <v>67</v>
      </c>
      <c r="D39" s="148" t="s">
        <v>43</v>
      </c>
      <c r="E39" s="148" t="s">
        <v>243</v>
      </c>
      <c r="F39" s="363" t="s">
        <v>244</v>
      </c>
      <c r="G39" s="148" t="s">
        <v>80</v>
      </c>
      <c r="H39" s="149">
        <v>0</v>
      </c>
      <c r="I39" s="149">
        <v>0</v>
      </c>
      <c r="J39" s="149">
        <v>200000</v>
      </c>
      <c r="K39" s="149">
        <v>0</v>
      </c>
      <c r="L39" s="149">
        <v>0</v>
      </c>
      <c r="M39" s="148" t="s">
        <v>51</v>
      </c>
      <c r="N39" s="148" t="s">
        <v>239</v>
      </c>
      <c r="O39" s="148" t="s">
        <v>212</v>
      </c>
      <c r="P39" s="148" t="s">
        <v>245</v>
      </c>
      <c r="Q39" s="148" t="s">
        <v>246</v>
      </c>
      <c r="R39" s="148" t="s">
        <v>247</v>
      </c>
      <c r="S39" s="148" t="s">
        <v>152</v>
      </c>
      <c r="T39" s="148" t="s">
        <v>234</v>
      </c>
      <c r="U39" s="151"/>
    </row>
    <row r="40" spans="1:21" s="124" customFormat="1" ht="106.15" hidden="1" x14ac:dyDescent="0.5">
      <c r="A40" s="148"/>
      <c r="B40" s="148" t="s">
        <v>248</v>
      </c>
      <c r="C40" s="148" t="s">
        <v>67</v>
      </c>
      <c r="D40" s="148" t="s">
        <v>43</v>
      </c>
      <c r="E40" s="148" t="s">
        <v>249</v>
      </c>
      <c r="F40" s="363" t="s">
        <v>244</v>
      </c>
      <c r="G40" s="148" t="s">
        <v>80</v>
      </c>
      <c r="H40" s="149">
        <v>0</v>
      </c>
      <c r="I40" s="149">
        <v>0</v>
      </c>
      <c r="J40" s="149">
        <v>100000</v>
      </c>
      <c r="K40" s="149">
        <v>0</v>
      </c>
      <c r="L40" s="149">
        <v>0</v>
      </c>
      <c r="M40" s="148" t="s">
        <v>51</v>
      </c>
      <c r="N40" s="148" t="s">
        <v>250</v>
      </c>
      <c r="O40" s="148" t="s">
        <v>212</v>
      </c>
      <c r="P40" s="148" t="s">
        <v>51</v>
      </c>
      <c r="Q40" s="148" t="s">
        <v>251</v>
      </c>
      <c r="R40" s="148" t="s">
        <v>51</v>
      </c>
      <c r="S40" s="148" t="s">
        <v>152</v>
      </c>
      <c r="T40" s="148" t="s">
        <v>234</v>
      </c>
      <c r="U40" s="151"/>
    </row>
    <row r="41" spans="1:21" s="124" customFormat="1" ht="85.5" hidden="1" customHeight="1" x14ac:dyDescent="0.5">
      <c r="A41" s="148"/>
      <c r="B41" s="148" t="s">
        <v>252</v>
      </c>
      <c r="C41" s="148" t="s">
        <v>67</v>
      </c>
      <c r="D41" s="148" t="s">
        <v>43</v>
      </c>
      <c r="E41" s="148" t="s">
        <v>253</v>
      </c>
      <c r="F41" s="363" t="s">
        <v>244</v>
      </c>
      <c r="G41" s="148" t="s">
        <v>80</v>
      </c>
      <c r="H41" s="149">
        <v>0</v>
      </c>
      <c r="I41" s="149">
        <v>0</v>
      </c>
      <c r="J41" s="149">
        <v>75000</v>
      </c>
      <c r="K41" s="149">
        <v>0</v>
      </c>
      <c r="L41" s="149">
        <v>0</v>
      </c>
      <c r="M41" s="148" t="s">
        <v>51</v>
      </c>
      <c r="N41" s="148" t="s">
        <v>239</v>
      </c>
      <c r="O41" s="148" t="s">
        <v>212</v>
      </c>
      <c r="P41" s="148" t="s">
        <v>254</v>
      </c>
      <c r="Q41" s="148" t="s">
        <v>255</v>
      </c>
      <c r="R41" s="148" t="s">
        <v>51</v>
      </c>
      <c r="S41" s="148" t="s">
        <v>152</v>
      </c>
      <c r="T41" s="148" t="s">
        <v>234</v>
      </c>
      <c r="U41" s="151"/>
    </row>
    <row r="42" spans="1:21" s="124" customFormat="1" ht="68.25" hidden="1" customHeight="1" x14ac:dyDescent="0.5">
      <c r="A42" s="148"/>
      <c r="B42" s="148" t="s">
        <v>256</v>
      </c>
      <c r="C42" s="148" t="s">
        <v>67</v>
      </c>
      <c r="D42" s="148" t="s">
        <v>43</v>
      </c>
      <c r="E42" s="148" t="s">
        <v>257</v>
      </c>
      <c r="F42" s="363" t="s">
        <v>244</v>
      </c>
      <c r="G42" s="148" t="s">
        <v>80</v>
      </c>
      <c r="H42" s="149">
        <v>0</v>
      </c>
      <c r="I42" s="149">
        <v>0</v>
      </c>
      <c r="J42" s="149">
        <v>400000</v>
      </c>
      <c r="K42" s="149">
        <v>0</v>
      </c>
      <c r="L42" s="149">
        <v>0</v>
      </c>
      <c r="M42" s="148" t="s">
        <v>51</v>
      </c>
      <c r="N42" s="148" t="s">
        <v>258</v>
      </c>
      <c r="O42" s="148" t="s">
        <v>212</v>
      </c>
      <c r="P42" s="148" t="s">
        <v>259</v>
      </c>
      <c r="Q42" s="148"/>
      <c r="R42" s="148" t="s">
        <v>51</v>
      </c>
      <c r="S42" s="148" t="s">
        <v>152</v>
      </c>
      <c r="T42" s="148" t="s">
        <v>234</v>
      </c>
      <c r="U42" s="151"/>
    </row>
    <row r="43" spans="1:21" s="113" customFormat="1" ht="78.75" hidden="1" x14ac:dyDescent="0.4">
      <c r="A43" s="159"/>
      <c r="B43" s="159" t="s">
        <v>260</v>
      </c>
      <c r="C43" s="159" t="s">
        <v>67</v>
      </c>
      <c r="D43" s="159" t="s">
        <v>43</v>
      </c>
      <c r="E43" s="159" t="s">
        <v>261</v>
      </c>
      <c r="F43" s="159" t="s">
        <v>262</v>
      </c>
      <c r="G43" s="159" t="s">
        <v>80</v>
      </c>
      <c r="H43" s="149">
        <v>0</v>
      </c>
      <c r="I43" s="157">
        <v>0</v>
      </c>
      <c r="J43" s="158">
        <v>400000</v>
      </c>
      <c r="K43" s="149">
        <v>0</v>
      </c>
      <c r="L43" s="149">
        <v>0</v>
      </c>
      <c r="M43" s="159" t="s">
        <v>51</v>
      </c>
      <c r="N43" s="159" t="s">
        <v>263</v>
      </c>
      <c r="O43" s="159" t="s">
        <v>212</v>
      </c>
      <c r="P43" s="159" t="s">
        <v>241</v>
      </c>
      <c r="Q43" s="159" t="s">
        <v>241</v>
      </c>
      <c r="R43" s="159" t="s">
        <v>51</v>
      </c>
      <c r="S43" s="159" t="s">
        <v>152</v>
      </c>
      <c r="T43" s="159" t="s">
        <v>234</v>
      </c>
      <c r="U43" s="137"/>
    </row>
    <row r="44" spans="1:21" s="126" customFormat="1" ht="15.75" hidden="1" x14ac:dyDescent="0.5">
      <c r="A44" s="175" t="s">
        <v>264</v>
      </c>
      <c r="B44" s="171"/>
      <c r="C44" s="171"/>
      <c r="D44" s="171"/>
      <c r="E44" s="171"/>
      <c r="F44" s="171"/>
      <c r="G44" s="171"/>
      <c r="H44" s="172"/>
      <c r="I44" s="172"/>
      <c r="J44" s="171"/>
      <c r="K44" s="171"/>
      <c r="L44" s="171"/>
      <c r="M44" s="173"/>
      <c r="N44" s="171"/>
      <c r="O44" s="174"/>
      <c r="P44" s="171"/>
      <c r="Q44" s="171"/>
      <c r="R44" s="171"/>
      <c r="S44" s="171"/>
      <c r="T44" s="171"/>
      <c r="U44" s="145"/>
    </row>
    <row r="45" spans="1:21" s="124" customFormat="1" ht="57" hidden="1" customHeight="1" x14ac:dyDescent="0.5">
      <c r="A45" s="148"/>
      <c r="B45" s="148" t="s">
        <v>265</v>
      </c>
      <c r="C45" s="148" t="s">
        <v>42</v>
      </c>
      <c r="D45" s="148" t="s">
        <v>43</v>
      </c>
      <c r="E45" s="148" t="s">
        <v>51</v>
      </c>
      <c r="F45" s="363" t="s">
        <v>244</v>
      </c>
      <c r="G45" s="148" t="s">
        <v>266</v>
      </c>
      <c r="H45" s="149">
        <v>0</v>
      </c>
      <c r="I45" s="149">
        <v>0</v>
      </c>
      <c r="J45" s="149">
        <v>300000</v>
      </c>
      <c r="K45" s="149">
        <v>0</v>
      </c>
      <c r="L45" s="149">
        <v>0</v>
      </c>
      <c r="M45" s="148">
        <v>300000</v>
      </c>
      <c r="N45" s="148" t="s">
        <v>51</v>
      </c>
      <c r="O45" s="148" t="s">
        <v>48</v>
      </c>
      <c r="P45" s="148" t="s">
        <v>267</v>
      </c>
      <c r="Q45" s="148" t="s">
        <v>268</v>
      </c>
      <c r="R45" s="148" t="s">
        <v>269</v>
      </c>
      <c r="S45" s="148" t="s">
        <v>152</v>
      </c>
      <c r="T45" s="148" t="s">
        <v>270</v>
      </c>
      <c r="U45" s="151"/>
    </row>
    <row r="46" spans="1:21" s="124" customFormat="1" ht="150.75" hidden="1" customHeight="1" x14ac:dyDescent="0.5">
      <c r="A46" s="148"/>
      <c r="B46" s="148" t="s">
        <v>271</v>
      </c>
      <c r="C46" s="148" t="s">
        <v>67</v>
      </c>
      <c r="D46" s="148" t="s">
        <v>43</v>
      </c>
      <c r="E46" s="148" t="s">
        <v>272</v>
      </c>
      <c r="F46" s="363" t="s">
        <v>230</v>
      </c>
      <c r="G46" s="148" t="s">
        <v>266</v>
      </c>
      <c r="H46" s="149">
        <v>0</v>
      </c>
      <c r="I46" s="149">
        <v>0</v>
      </c>
      <c r="J46" s="149">
        <v>525000</v>
      </c>
      <c r="K46" s="149">
        <v>0</v>
      </c>
      <c r="L46" s="149">
        <v>0</v>
      </c>
      <c r="M46" s="148" t="s">
        <v>273</v>
      </c>
      <c r="N46" s="148" t="s">
        <v>274</v>
      </c>
      <c r="O46" s="148" t="s">
        <v>275</v>
      </c>
      <c r="P46" s="148" t="s">
        <v>276</v>
      </c>
      <c r="Q46" s="148" t="s">
        <v>277</v>
      </c>
      <c r="R46" s="148" t="s">
        <v>278</v>
      </c>
      <c r="S46" s="148" t="s">
        <v>152</v>
      </c>
      <c r="T46" s="151" t="s">
        <v>279</v>
      </c>
      <c r="U46" s="151"/>
    </row>
    <row r="47" spans="1:21" s="124" customFormat="1" ht="81.75" hidden="1" customHeight="1" x14ac:dyDescent="0.5">
      <c r="A47" s="148"/>
      <c r="B47" s="148" t="s">
        <v>280</v>
      </c>
      <c r="C47" s="148" t="s">
        <v>42</v>
      </c>
      <c r="D47" s="148" t="s">
        <v>43</v>
      </c>
      <c r="E47" s="148" t="s">
        <v>281</v>
      </c>
      <c r="F47" s="363" t="s">
        <v>230</v>
      </c>
      <c r="G47" s="148" t="s">
        <v>266</v>
      </c>
      <c r="H47" s="149">
        <v>0</v>
      </c>
      <c r="I47" s="149">
        <v>0</v>
      </c>
      <c r="J47" s="149">
        <v>500000</v>
      </c>
      <c r="K47" s="149">
        <v>0</v>
      </c>
      <c r="L47" s="149">
        <v>0</v>
      </c>
      <c r="M47" s="148" t="s">
        <v>282</v>
      </c>
      <c r="N47" s="148" t="s">
        <v>283</v>
      </c>
      <c r="O47" s="148" t="s">
        <v>275</v>
      </c>
      <c r="P47" s="148" t="s">
        <v>284</v>
      </c>
      <c r="Q47" s="148" t="s">
        <v>285</v>
      </c>
      <c r="R47" s="148" t="s">
        <v>286</v>
      </c>
      <c r="S47" s="148" t="s">
        <v>152</v>
      </c>
      <c r="T47" s="151" t="s">
        <v>279</v>
      </c>
      <c r="U47" s="151"/>
    </row>
    <row r="48" spans="1:21" s="124" customFormat="1" ht="144" hidden="1" customHeight="1" x14ac:dyDescent="0.5">
      <c r="A48" s="148"/>
      <c r="B48" s="148" t="s">
        <v>287</v>
      </c>
      <c r="C48" s="148" t="s">
        <v>42</v>
      </c>
      <c r="D48" s="148" t="s">
        <v>43</v>
      </c>
      <c r="E48" s="148" t="s">
        <v>288</v>
      </c>
      <c r="F48" s="363" t="s">
        <v>230</v>
      </c>
      <c r="G48" s="148" t="s">
        <v>266</v>
      </c>
      <c r="H48" s="149">
        <v>0</v>
      </c>
      <c r="I48" s="149">
        <v>0</v>
      </c>
      <c r="J48" s="149">
        <v>150000</v>
      </c>
      <c r="K48" s="149">
        <v>0</v>
      </c>
      <c r="L48" s="149">
        <v>0</v>
      </c>
      <c r="M48" s="148" t="s">
        <v>289</v>
      </c>
      <c r="N48" s="148" t="s">
        <v>283</v>
      </c>
      <c r="O48" s="148" t="s">
        <v>275</v>
      </c>
      <c r="P48" s="148" t="s">
        <v>290</v>
      </c>
      <c r="Q48" s="148" t="s">
        <v>291</v>
      </c>
      <c r="R48" s="148" t="s">
        <v>292</v>
      </c>
      <c r="S48" s="148" t="s">
        <v>152</v>
      </c>
      <c r="T48" s="151" t="s">
        <v>279</v>
      </c>
      <c r="U48" s="151"/>
    </row>
    <row r="49" spans="1:21" s="124" customFormat="1" ht="99" hidden="1" customHeight="1" x14ac:dyDescent="0.5">
      <c r="A49" s="148"/>
      <c r="B49" s="148" t="s">
        <v>293</v>
      </c>
      <c r="C49" s="148" t="s">
        <v>67</v>
      </c>
      <c r="D49" s="148" t="s">
        <v>43</v>
      </c>
      <c r="E49" s="148" t="s">
        <v>294</v>
      </c>
      <c r="F49" s="363" t="s">
        <v>230</v>
      </c>
      <c r="G49" s="148" t="s">
        <v>80</v>
      </c>
      <c r="H49" s="149">
        <v>0</v>
      </c>
      <c r="I49" s="149">
        <v>0</v>
      </c>
      <c r="J49" s="149">
        <v>450000</v>
      </c>
      <c r="K49" s="149">
        <v>0</v>
      </c>
      <c r="L49" s="149">
        <v>0</v>
      </c>
      <c r="M49" s="148" t="s">
        <v>295</v>
      </c>
      <c r="N49" s="148" t="s">
        <v>296</v>
      </c>
      <c r="O49" s="148" t="s">
        <v>275</v>
      </c>
      <c r="P49" s="148" t="s">
        <v>297</v>
      </c>
      <c r="Q49" s="148" t="s">
        <v>298</v>
      </c>
      <c r="R49" s="148" t="s">
        <v>299</v>
      </c>
      <c r="S49" s="148" t="s">
        <v>152</v>
      </c>
      <c r="T49" s="151" t="s">
        <v>279</v>
      </c>
      <c r="U49" s="151"/>
    </row>
    <row r="50" spans="1:21" s="124" customFormat="1" ht="112.5" hidden="1" customHeight="1" x14ac:dyDescent="0.5">
      <c r="A50" s="148"/>
      <c r="B50" s="148" t="s">
        <v>271</v>
      </c>
      <c r="C50" s="148" t="s">
        <v>67</v>
      </c>
      <c r="D50" s="148" t="s">
        <v>43</v>
      </c>
      <c r="E50" s="148" t="s">
        <v>300</v>
      </c>
      <c r="F50" s="363" t="s">
        <v>230</v>
      </c>
      <c r="G50" s="148" t="s">
        <v>80</v>
      </c>
      <c r="H50" s="149">
        <v>0</v>
      </c>
      <c r="I50" s="149">
        <v>0</v>
      </c>
      <c r="J50" s="149">
        <v>300000</v>
      </c>
      <c r="K50" s="149">
        <v>0</v>
      </c>
      <c r="L50" s="149">
        <v>0</v>
      </c>
      <c r="M50" s="148" t="s">
        <v>301</v>
      </c>
      <c r="N50" s="148" t="s">
        <v>283</v>
      </c>
      <c r="O50" s="148" t="s">
        <v>275</v>
      </c>
      <c r="P50" s="148" t="s">
        <v>302</v>
      </c>
      <c r="Q50" s="148" t="s">
        <v>303</v>
      </c>
      <c r="R50" s="148" t="s">
        <v>304</v>
      </c>
      <c r="S50" s="148" t="s">
        <v>152</v>
      </c>
      <c r="T50" s="151" t="s">
        <v>279</v>
      </c>
      <c r="U50" s="151"/>
    </row>
    <row r="51" spans="1:21" s="124" customFormat="1" ht="96.75" hidden="1" customHeight="1" x14ac:dyDescent="0.5">
      <c r="A51" s="148"/>
      <c r="B51" s="148" t="s">
        <v>305</v>
      </c>
      <c r="C51" s="148" t="s">
        <v>67</v>
      </c>
      <c r="D51" s="148" t="s">
        <v>43</v>
      </c>
      <c r="E51" s="148" t="s">
        <v>306</v>
      </c>
      <c r="F51" s="363" t="s">
        <v>230</v>
      </c>
      <c r="G51" s="148" t="s">
        <v>80</v>
      </c>
      <c r="H51" s="149">
        <v>0</v>
      </c>
      <c r="I51" s="149">
        <v>0</v>
      </c>
      <c r="J51" s="149">
        <v>400000</v>
      </c>
      <c r="K51" s="149">
        <v>0</v>
      </c>
      <c r="L51" s="149">
        <v>0</v>
      </c>
      <c r="M51" s="148" t="s">
        <v>307</v>
      </c>
      <c r="N51" s="148" t="s">
        <v>283</v>
      </c>
      <c r="O51" s="148" t="s">
        <v>275</v>
      </c>
      <c r="P51" s="148" t="s">
        <v>308</v>
      </c>
      <c r="Q51" s="148" t="s">
        <v>303</v>
      </c>
      <c r="R51" s="148" t="s">
        <v>304</v>
      </c>
      <c r="S51" s="148" t="s">
        <v>152</v>
      </c>
      <c r="T51" s="151" t="s">
        <v>279</v>
      </c>
      <c r="U51" s="151"/>
    </row>
    <row r="52" spans="1:21" s="124" customFormat="1" ht="102" hidden="1" customHeight="1" x14ac:dyDescent="0.5">
      <c r="A52" s="148"/>
      <c r="B52" s="148" t="s">
        <v>309</v>
      </c>
      <c r="C52" s="148" t="s">
        <v>67</v>
      </c>
      <c r="D52" s="148" t="s">
        <v>43</v>
      </c>
      <c r="E52" s="148" t="s">
        <v>310</v>
      </c>
      <c r="F52" s="363" t="s">
        <v>230</v>
      </c>
      <c r="G52" s="148" t="s">
        <v>80</v>
      </c>
      <c r="H52" s="149">
        <v>0</v>
      </c>
      <c r="I52" s="149">
        <v>0</v>
      </c>
      <c r="J52" s="149">
        <v>335000</v>
      </c>
      <c r="K52" s="149">
        <v>0</v>
      </c>
      <c r="L52" s="149">
        <v>0</v>
      </c>
      <c r="M52" s="148" t="s">
        <v>311</v>
      </c>
      <c r="N52" s="148" t="s">
        <v>283</v>
      </c>
      <c r="O52" s="148" t="s">
        <v>275</v>
      </c>
      <c r="P52" s="148" t="s">
        <v>312</v>
      </c>
      <c r="Q52" s="148" t="s">
        <v>303</v>
      </c>
      <c r="R52" s="148" t="s">
        <v>304</v>
      </c>
      <c r="S52" s="148" t="s">
        <v>152</v>
      </c>
      <c r="T52" s="151" t="s">
        <v>279</v>
      </c>
      <c r="U52" s="151"/>
    </row>
    <row r="53" spans="1:21" s="124" customFormat="1" ht="72.75" hidden="1" customHeight="1" x14ac:dyDescent="0.5">
      <c r="A53" s="148"/>
      <c r="B53" s="148" t="s">
        <v>313</v>
      </c>
      <c r="C53" s="148" t="s">
        <v>67</v>
      </c>
      <c r="D53" s="148" t="s">
        <v>43</v>
      </c>
      <c r="E53" s="148" t="s">
        <v>314</v>
      </c>
      <c r="F53" s="363" t="s">
        <v>230</v>
      </c>
      <c r="G53" s="148" t="s">
        <v>80</v>
      </c>
      <c r="H53" s="149">
        <v>0</v>
      </c>
      <c r="I53" s="149">
        <v>0</v>
      </c>
      <c r="J53" s="149">
        <v>150000</v>
      </c>
      <c r="K53" s="149">
        <v>0</v>
      </c>
      <c r="L53" s="149">
        <v>0</v>
      </c>
      <c r="M53" s="148" t="s">
        <v>289</v>
      </c>
      <c r="N53" s="148" t="s">
        <v>283</v>
      </c>
      <c r="O53" s="148" t="s">
        <v>275</v>
      </c>
      <c r="P53" s="148" t="s">
        <v>315</v>
      </c>
      <c r="Q53" s="148" t="s">
        <v>316</v>
      </c>
      <c r="R53" s="148" t="s">
        <v>317</v>
      </c>
      <c r="S53" s="148" t="s">
        <v>152</v>
      </c>
      <c r="T53" s="151" t="s">
        <v>279</v>
      </c>
      <c r="U53" s="151"/>
    </row>
    <row r="54" spans="1:21" s="126" customFormat="1" ht="27.75" hidden="1" customHeight="1" x14ac:dyDescent="0.5">
      <c r="A54" s="175" t="s">
        <v>318</v>
      </c>
      <c r="B54" s="171"/>
      <c r="C54" s="171"/>
      <c r="D54" s="171"/>
      <c r="E54" s="171"/>
      <c r="F54" s="171"/>
      <c r="G54" s="171"/>
      <c r="H54" s="171"/>
      <c r="I54" s="172"/>
      <c r="J54" s="171"/>
      <c r="K54" s="171"/>
      <c r="L54" s="171"/>
      <c r="M54" s="173"/>
      <c r="N54" s="171"/>
      <c r="O54" s="174"/>
      <c r="P54" s="171"/>
      <c r="Q54" s="171"/>
      <c r="R54" s="171"/>
      <c r="S54" s="171"/>
      <c r="T54" s="171"/>
      <c r="U54" s="145"/>
    </row>
    <row r="55" spans="1:21" s="124" customFormat="1" ht="65.650000000000006" hidden="1" x14ac:dyDescent="0.5">
      <c r="A55" s="148"/>
      <c r="B55" s="148" t="s">
        <v>319</v>
      </c>
      <c r="C55" s="148" t="s">
        <v>42</v>
      </c>
      <c r="D55" s="148" t="s">
        <v>43</v>
      </c>
      <c r="E55" s="148" t="s">
        <v>320</v>
      </c>
      <c r="F55" s="363" t="s">
        <v>230</v>
      </c>
      <c r="G55" s="148" t="s">
        <v>80</v>
      </c>
      <c r="H55" s="149">
        <v>0</v>
      </c>
      <c r="I55" s="149">
        <v>0</v>
      </c>
      <c r="J55" s="149">
        <v>100000</v>
      </c>
      <c r="K55" s="149">
        <v>0</v>
      </c>
      <c r="L55" s="149">
        <v>0</v>
      </c>
      <c r="M55" s="148">
        <v>100000</v>
      </c>
      <c r="N55" s="148" t="s">
        <v>51</v>
      </c>
      <c r="O55" s="148" t="s">
        <v>275</v>
      </c>
      <c r="P55" s="148" t="s">
        <v>321</v>
      </c>
      <c r="Q55" s="148" t="s">
        <v>322</v>
      </c>
      <c r="R55" s="148" t="s">
        <v>269</v>
      </c>
      <c r="S55" s="148" t="s">
        <v>84</v>
      </c>
      <c r="T55" s="148" t="s">
        <v>323</v>
      </c>
      <c r="U55" s="151" t="s">
        <v>86</v>
      </c>
    </row>
    <row r="56" spans="1:21" s="126" customFormat="1" ht="25.5" hidden="1" x14ac:dyDescent="0.5">
      <c r="A56" s="177" t="s">
        <v>324</v>
      </c>
      <c r="B56" s="178"/>
      <c r="C56" s="178"/>
      <c r="D56" s="178"/>
      <c r="E56" s="178"/>
      <c r="F56" s="178"/>
      <c r="G56" s="178"/>
      <c r="H56" s="179"/>
      <c r="I56" s="179"/>
      <c r="J56" s="178"/>
      <c r="K56" s="178"/>
      <c r="L56" s="178"/>
      <c r="M56" s="180"/>
      <c r="N56" s="178"/>
      <c r="O56" s="181"/>
      <c r="P56" s="178"/>
      <c r="Q56" s="178"/>
      <c r="R56" s="178"/>
      <c r="S56" s="178"/>
      <c r="T56" s="178"/>
      <c r="U56" s="145"/>
    </row>
    <row r="57" spans="1:21" s="126" customFormat="1" ht="18" hidden="1" x14ac:dyDescent="0.5">
      <c r="A57" s="182" t="s">
        <v>325</v>
      </c>
      <c r="B57" s="178"/>
      <c r="C57" s="178"/>
      <c r="D57" s="178"/>
      <c r="E57" s="178"/>
      <c r="F57" s="178"/>
      <c r="G57" s="178"/>
      <c r="H57" s="179"/>
      <c r="I57" s="179"/>
      <c r="J57" s="178"/>
      <c r="K57" s="178"/>
      <c r="L57" s="178"/>
      <c r="M57" s="180"/>
      <c r="N57" s="178"/>
      <c r="O57" s="181"/>
      <c r="P57" s="178"/>
      <c r="Q57" s="178"/>
      <c r="R57" s="178"/>
      <c r="S57" s="178"/>
      <c r="T57" s="178"/>
      <c r="U57" s="145"/>
    </row>
    <row r="58" spans="1:21" s="126" customFormat="1" ht="15.75" hidden="1" x14ac:dyDescent="0.5">
      <c r="A58" s="183" t="s">
        <v>326</v>
      </c>
      <c r="B58" s="178"/>
      <c r="C58" s="178"/>
      <c r="D58" s="178"/>
      <c r="E58" s="178"/>
      <c r="F58" s="178"/>
      <c r="G58" s="184"/>
      <c r="H58" s="184">
        <f>SUM(H59:H78)</f>
        <v>3727855</v>
      </c>
      <c r="I58" s="179"/>
      <c r="J58" s="178"/>
      <c r="K58" s="178"/>
      <c r="L58" s="178"/>
      <c r="M58" s="180"/>
      <c r="N58" s="178"/>
      <c r="O58" s="181"/>
      <c r="P58" s="178"/>
      <c r="Q58" s="178"/>
      <c r="R58" s="178"/>
      <c r="S58" s="178"/>
      <c r="T58" s="178"/>
      <c r="U58" s="145"/>
    </row>
    <row r="59" spans="1:21" s="124" customFormat="1" ht="148.5" hidden="1" customHeight="1" x14ac:dyDescent="0.5">
      <c r="A59" s="156" t="s">
        <v>327</v>
      </c>
      <c r="B59" s="534" t="s">
        <v>328</v>
      </c>
      <c r="C59" s="185" t="s">
        <v>42</v>
      </c>
      <c r="D59" s="185" t="s">
        <v>43</v>
      </c>
      <c r="E59" s="185" t="s">
        <v>329</v>
      </c>
      <c r="F59" s="363" t="s">
        <v>330</v>
      </c>
      <c r="G59" s="185" t="s">
        <v>331</v>
      </c>
      <c r="H59" s="149">
        <v>25000</v>
      </c>
      <c r="I59" s="186">
        <v>10000</v>
      </c>
      <c r="J59" s="149">
        <v>0</v>
      </c>
      <c r="K59" s="149">
        <v>0</v>
      </c>
      <c r="L59" s="149">
        <v>0</v>
      </c>
      <c r="M59" s="148">
        <f t="shared" si="1"/>
        <v>35000</v>
      </c>
      <c r="N59" s="148" t="s">
        <v>332</v>
      </c>
      <c r="O59" s="148" t="s">
        <v>48</v>
      </c>
      <c r="P59" s="148" t="s">
        <v>333</v>
      </c>
      <c r="Q59" s="148" t="s">
        <v>334</v>
      </c>
      <c r="R59" s="148"/>
      <c r="S59" s="148"/>
      <c r="T59" s="187"/>
      <c r="U59" s="151"/>
    </row>
    <row r="60" spans="1:21" s="124" customFormat="1" ht="105" customHeight="1" x14ac:dyDescent="0.5">
      <c r="A60" s="156" t="s">
        <v>335</v>
      </c>
      <c r="B60" s="534"/>
      <c r="C60" s="185" t="s">
        <v>94</v>
      </c>
      <c r="D60" s="185" t="s">
        <v>43</v>
      </c>
      <c r="E60" s="185" t="s">
        <v>336</v>
      </c>
      <c r="F60" s="363" t="s">
        <v>330</v>
      </c>
      <c r="G60" s="268" t="s">
        <v>337</v>
      </c>
      <c r="H60" s="149">
        <v>0</v>
      </c>
      <c r="I60" s="149">
        <v>100000</v>
      </c>
      <c r="J60" s="149">
        <v>0</v>
      </c>
      <c r="K60" s="388">
        <v>1730000</v>
      </c>
      <c r="L60" s="153"/>
      <c r="M60" s="148"/>
      <c r="N60" s="148" t="s">
        <v>338</v>
      </c>
      <c r="O60" s="148" t="s">
        <v>197</v>
      </c>
      <c r="P60" s="148" t="s">
        <v>339</v>
      </c>
      <c r="Q60" s="148" t="s">
        <v>340</v>
      </c>
      <c r="R60" s="148" t="s">
        <v>341</v>
      </c>
      <c r="S60" s="148" t="s">
        <v>84</v>
      </c>
      <c r="T60" s="187"/>
      <c r="U60" s="151"/>
    </row>
    <row r="61" spans="1:21" s="126" customFormat="1" ht="26.25" hidden="1" customHeight="1" x14ac:dyDescent="0.5">
      <c r="A61" s="183" t="s">
        <v>342</v>
      </c>
      <c r="B61" s="178"/>
      <c r="C61" s="178"/>
      <c r="D61" s="178"/>
      <c r="E61" s="178"/>
      <c r="F61" s="178"/>
      <c r="G61" s="178"/>
      <c r="H61" s="179"/>
      <c r="I61" s="178"/>
      <c r="J61" s="178"/>
      <c r="K61" s="178"/>
      <c r="L61" s="178"/>
      <c r="M61" s="180"/>
      <c r="N61" s="178"/>
      <c r="O61" s="181"/>
      <c r="P61" s="178"/>
      <c r="Q61" s="178"/>
      <c r="R61" s="178"/>
      <c r="S61" s="178"/>
      <c r="T61" s="178"/>
      <c r="U61" s="145"/>
    </row>
    <row r="62" spans="1:21" s="125" customFormat="1" ht="102" hidden="1" customHeight="1" x14ac:dyDescent="0.5">
      <c r="A62" s="156" t="s">
        <v>343</v>
      </c>
      <c r="B62" s="156" t="s">
        <v>344</v>
      </c>
      <c r="C62" s="148" t="s">
        <v>42</v>
      </c>
      <c r="D62" s="148" t="s">
        <v>43</v>
      </c>
      <c r="E62" s="148" t="s">
        <v>345</v>
      </c>
      <c r="F62" s="363" t="s">
        <v>330</v>
      </c>
      <c r="G62" s="148" t="s">
        <v>331</v>
      </c>
      <c r="H62" s="149">
        <v>1602855</v>
      </c>
      <c r="I62" s="149">
        <f>775396-100000</f>
        <v>675396</v>
      </c>
      <c r="J62" s="149">
        <v>0</v>
      </c>
      <c r="K62" s="149">
        <v>0</v>
      </c>
      <c r="L62" s="149">
        <v>0</v>
      </c>
      <c r="M62" s="189">
        <f t="shared" si="1"/>
        <v>2278251</v>
      </c>
      <c r="N62" s="148" t="s">
        <v>346</v>
      </c>
      <c r="O62" s="148" t="s">
        <v>48</v>
      </c>
      <c r="P62" s="148" t="s">
        <v>213</v>
      </c>
      <c r="Q62" s="148" t="s">
        <v>347</v>
      </c>
      <c r="R62" s="148" t="s">
        <v>348</v>
      </c>
      <c r="S62" s="148" t="s">
        <v>84</v>
      </c>
      <c r="T62" s="190"/>
      <c r="U62" s="162"/>
    </row>
    <row r="63" spans="1:21" s="124" customFormat="1" ht="129.75" customHeight="1" x14ac:dyDescent="0.5">
      <c r="A63" s="191" t="s">
        <v>349</v>
      </c>
      <c r="B63" s="156" t="s">
        <v>350</v>
      </c>
      <c r="C63" s="185" t="s">
        <v>94</v>
      </c>
      <c r="D63" s="185" t="s">
        <v>43</v>
      </c>
      <c r="E63" s="156" t="s">
        <v>351</v>
      </c>
      <c r="F63" s="363" t="s">
        <v>330</v>
      </c>
      <c r="G63" s="185" t="s">
        <v>103</v>
      </c>
      <c r="H63" s="185"/>
      <c r="I63" s="149">
        <v>596398</v>
      </c>
      <c r="J63" s="149">
        <v>0</v>
      </c>
      <c r="K63" s="149">
        <v>0</v>
      </c>
      <c r="L63" s="149">
        <v>0</v>
      </c>
      <c r="M63" s="148"/>
      <c r="N63" s="148" t="s">
        <v>196</v>
      </c>
      <c r="O63" s="192" t="s">
        <v>197</v>
      </c>
      <c r="P63" s="148" t="s">
        <v>352</v>
      </c>
      <c r="Q63" s="148" t="s">
        <v>353</v>
      </c>
      <c r="R63" s="148"/>
      <c r="S63" s="148" t="s">
        <v>84</v>
      </c>
      <c r="T63" s="187"/>
      <c r="U63" s="151"/>
    </row>
    <row r="64" spans="1:21" s="124" customFormat="1" ht="200.25" customHeight="1" x14ac:dyDescent="0.5">
      <c r="A64" s="151" t="s">
        <v>354</v>
      </c>
      <c r="B64" s="156" t="s">
        <v>355</v>
      </c>
      <c r="C64" s="148" t="s">
        <v>94</v>
      </c>
      <c r="D64" s="193" t="s">
        <v>43</v>
      </c>
      <c r="E64" s="148" t="s">
        <v>356</v>
      </c>
      <c r="F64" s="363" t="s">
        <v>330</v>
      </c>
      <c r="G64" s="185" t="s">
        <v>103</v>
      </c>
      <c r="H64" s="185"/>
      <c r="I64" s="149">
        <v>520000</v>
      </c>
      <c r="J64" s="149">
        <v>0</v>
      </c>
      <c r="K64" s="149">
        <v>0</v>
      </c>
      <c r="L64" s="149">
        <v>0</v>
      </c>
      <c r="M64" s="148"/>
      <c r="N64" s="148" t="s">
        <v>357</v>
      </c>
      <c r="O64" s="193" t="s">
        <v>197</v>
      </c>
      <c r="P64" s="148" t="s">
        <v>358</v>
      </c>
      <c r="Q64" s="148" t="s">
        <v>340</v>
      </c>
      <c r="R64" s="148"/>
      <c r="S64" s="193" t="s">
        <v>84</v>
      </c>
      <c r="T64" s="187"/>
      <c r="U64" s="151"/>
    </row>
    <row r="65" spans="1:21" s="124" customFormat="1" ht="102.75" hidden="1" customHeight="1" x14ac:dyDescent="0.5">
      <c r="A65" s="156" t="s">
        <v>359</v>
      </c>
      <c r="B65" s="156" t="s">
        <v>360</v>
      </c>
      <c r="C65" s="185" t="s">
        <v>42</v>
      </c>
      <c r="D65" s="185" t="s">
        <v>43</v>
      </c>
      <c r="E65" s="148" t="s">
        <v>361</v>
      </c>
      <c r="F65" s="363" t="s">
        <v>330</v>
      </c>
      <c r="G65" s="185" t="s">
        <v>362</v>
      </c>
      <c r="H65" s="149">
        <v>1070000</v>
      </c>
      <c r="I65" s="149">
        <v>430000</v>
      </c>
      <c r="J65" s="149">
        <v>0</v>
      </c>
      <c r="K65" s="149">
        <v>0</v>
      </c>
      <c r="L65" s="149">
        <v>0</v>
      </c>
      <c r="M65" s="153">
        <f t="shared" si="1"/>
        <v>1500000</v>
      </c>
      <c r="N65" s="148" t="s">
        <v>363</v>
      </c>
      <c r="O65" s="148" t="s">
        <v>48</v>
      </c>
      <c r="P65" s="148" t="s">
        <v>364</v>
      </c>
      <c r="Q65" s="148" t="s">
        <v>365</v>
      </c>
      <c r="R65" s="148"/>
      <c r="S65" s="148"/>
      <c r="T65" s="187"/>
      <c r="U65" s="151"/>
    </row>
    <row r="66" spans="1:21" s="128" customFormat="1" ht="95.25" hidden="1" customHeight="1" x14ac:dyDescent="0.5">
      <c r="A66" s="194" t="s">
        <v>359</v>
      </c>
      <c r="B66" s="194" t="s">
        <v>366</v>
      </c>
      <c r="C66" s="194" t="s">
        <v>42</v>
      </c>
      <c r="D66" s="194" t="s">
        <v>43</v>
      </c>
      <c r="E66" s="194" t="s">
        <v>367</v>
      </c>
      <c r="F66" s="363" t="s">
        <v>330</v>
      </c>
      <c r="G66" s="194" t="s">
        <v>368</v>
      </c>
      <c r="H66" s="195">
        <v>200000</v>
      </c>
      <c r="I66" s="149">
        <v>0</v>
      </c>
      <c r="J66" s="149">
        <v>0</v>
      </c>
      <c r="K66" s="149">
        <v>0</v>
      </c>
      <c r="L66" s="149">
        <v>0</v>
      </c>
      <c r="M66" s="196">
        <f>SUM(H66:L66)</f>
        <v>200000</v>
      </c>
      <c r="N66" s="194" t="s">
        <v>363</v>
      </c>
      <c r="O66" s="194" t="s">
        <v>48</v>
      </c>
      <c r="P66" s="194" t="s">
        <v>369</v>
      </c>
      <c r="Q66" s="194" t="s">
        <v>370</v>
      </c>
      <c r="R66" s="194"/>
      <c r="S66" s="194"/>
      <c r="T66" s="194"/>
      <c r="U66" s="194"/>
    </row>
    <row r="67" spans="1:21" s="128" customFormat="1" ht="144.75" customHeight="1" x14ac:dyDescent="0.5">
      <c r="A67" s="194" t="s">
        <v>371</v>
      </c>
      <c r="B67" s="194" t="s">
        <v>372</v>
      </c>
      <c r="C67" s="194" t="s">
        <v>136</v>
      </c>
      <c r="D67" s="194" t="s">
        <v>43</v>
      </c>
      <c r="E67" s="194" t="s">
        <v>373</v>
      </c>
      <c r="F67" s="363" t="s">
        <v>330</v>
      </c>
      <c r="G67" s="194" t="s">
        <v>331</v>
      </c>
      <c r="H67" s="195">
        <v>260000</v>
      </c>
      <c r="I67" s="195">
        <v>37000</v>
      </c>
      <c r="J67" s="149">
        <v>0</v>
      </c>
      <c r="K67" s="149">
        <v>0</v>
      </c>
      <c r="L67" s="149">
        <v>0</v>
      </c>
      <c r="M67" s="196">
        <f>SUM(H67:L67)</f>
        <v>297000</v>
      </c>
      <c r="N67" s="194" t="s">
        <v>363</v>
      </c>
      <c r="O67" s="194" t="s">
        <v>48</v>
      </c>
      <c r="P67" s="194" t="s">
        <v>364</v>
      </c>
      <c r="Q67" s="194" t="s">
        <v>374</v>
      </c>
      <c r="R67" s="194"/>
      <c r="S67" s="194"/>
      <c r="T67" s="194"/>
      <c r="U67" s="194"/>
    </row>
    <row r="68" spans="1:21" s="108" customFormat="1" ht="93.75" customHeight="1" x14ac:dyDescent="0.5">
      <c r="A68" s="194" t="s">
        <v>375</v>
      </c>
      <c r="B68" s="156" t="s">
        <v>376</v>
      </c>
      <c r="C68" s="156" t="s">
        <v>136</v>
      </c>
      <c r="D68" s="156" t="s">
        <v>43</v>
      </c>
      <c r="E68" s="156" t="s">
        <v>377</v>
      </c>
      <c r="F68" s="363" t="s">
        <v>330</v>
      </c>
      <c r="G68" s="156" t="s">
        <v>96</v>
      </c>
      <c r="H68" s="149">
        <v>250000</v>
      </c>
      <c r="I68" s="149">
        <v>0</v>
      </c>
      <c r="J68" s="149">
        <v>0</v>
      </c>
      <c r="K68" s="149">
        <v>0</v>
      </c>
      <c r="L68" s="149">
        <v>0</v>
      </c>
      <c r="M68" s="196">
        <f t="shared" si="1"/>
        <v>250000</v>
      </c>
      <c r="N68" s="156" t="s">
        <v>363</v>
      </c>
      <c r="O68" s="156" t="s">
        <v>48</v>
      </c>
      <c r="P68" s="156" t="s">
        <v>364</v>
      </c>
      <c r="Q68" s="156" t="s">
        <v>378</v>
      </c>
      <c r="R68" s="156"/>
      <c r="S68" s="156"/>
      <c r="T68" s="156"/>
      <c r="U68" s="156"/>
    </row>
    <row r="69" spans="1:21" s="128" customFormat="1" ht="144" customHeight="1" x14ac:dyDescent="0.5">
      <c r="A69" s="194" t="s">
        <v>379</v>
      </c>
      <c r="B69" s="194" t="s">
        <v>380</v>
      </c>
      <c r="C69" s="194" t="s">
        <v>381</v>
      </c>
      <c r="D69" s="194" t="s">
        <v>382</v>
      </c>
      <c r="E69" s="194" t="s">
        <v>383</v>
      </c>
      <c r="F69" s="363" t="s">
        <v>330</v>
      </c>
      <c r="G69" s="194" t="s">
        <v>96</v>
      </c>
      <c r="H69" s="197">
        <v>250000</v>
      </c>
      <c r="I69" s="149">
        <v>0</v>
      </c>
      <c r="J69" s="149">
        <v>0</v>
      </c>
      <c r="K69" s="149">
        <v>0</v>
      </c>
      <c r="L69" s="149">
        <v>0</v>
      </c>
      <c r="M69" s="196">
        <f t="shared" si="1"/>
        <v>250000</v>
      </c>
      <c r="N69" s="194" t="s">
        <v>363</v>
      </c>
      <c r="O69" s="194" t="s">
        <v>48</v>
      </c>
      <c r="P69" s="194" t="s">
        <v>364</v>
      </c>
      <c r="Q69" s="194" t="s">
        <v>384</v>
      </c>
      <c r="R69" s="194"/>
      <c r="S69" s="194"/>
      <c r="T69" s="194"/>
      <c r="U69" s="194"/>
    </row>
    <row r="70" spans="1:21" s="129" customFormat="1" ht="114.75" hidden="1" customHeight="1" x14ac:dyDescent="0.5">
      <c r="A70" s="194" t="s">
        <v>385</v>
      </c>
      <c r="B70" s="198" t="s">
        <v>386</v>
      </c>
      <c r="C70" s="198" t="s">
        <v>42</v>
      </c>
      <c r="D70" s="198" t="s">
        <v>43</v>
      </c>
      <c r="E70" s="198" t="s">
        <v>387</v>
      </c>
      <c r="F70" s="363" t="s">
        <v>330</v>
      </c>
      <c r="G70" s="198" t="s">
        <v>331</v>
      </c>
      <c r="H70" s="195">
        <v>20000</v>
      </c>
      <c r="I70" s="149">
        <v>95700</v>
      </c>
      <c r="J70" s="149">
        <v>0</v>
      </c>
      <c r="K70" s="149">
        <v>0</v>
      </c>
      <c r="L70" s="149">
        <v>0</v>
      </c>
      <c r="M70" s="148">
        <f t="shared" si="1"/>
        <v>115700</v>
      </c>
      <c r="N70" s="199" t="s">
        <v>97</v>
      </c>
      <c r="O70" s="199" t="s">
        <v>48</v>
      </c>
      <c r="P70" s="199" t="s">
        <v>333</v>
      </c>
      <c r="Q70" s="199" t="s">
        <v>388</v>
      </c>
      <c r="R70" s="199"/>
      <c r="S70" s="199"/>
      <c r="T70" s="200"/>
      <c r="U70" s="201"/>
    </row>
    <row r="71" spans="1:21" s="124" customFormat="1" ht="60.75" hidden="1" customHeight="1" x14ac:dyDescent="0.5">
      <c r="A71" s="156" t="s">
        <v>389</v>
      </c>
      <c r="B71" s="202" t="s">
        <v>390</v>
      </c>
      <c r="C71" s="185" t="s">
        <v>42</v>
      </c>
      <c r="D71" s="185" t="s">
        <v>43</v>
      </c>
      <c r="E71" s="148" t="s">
        <v>391</v>
      </c>
      <c r="F71" s="363" t="s">
        <v>330</v>
      </c>
      <c r="G71" s="185" t="s">
        <v>331</v>
      </c>
      <c r="H71" s="149">
        <v>50000</v>
      </c>
      <c r="I71" s="149">
        <v>20000</v>
      </c>
      <c r="J71" s="149">
        <v>0</v>
      </c>
      <c r="K71" s="149">
        <v>0</v>
      </c>
      <c r="L71" s="149">
        <v>0</v>
      </c>
      <c r="M71" s="148">
        <f t="shared" si="1"/>
        <v>70000</v>
      </c>
      <c r="N71" s="148" t="s">
        <v>97</v>
      </c>
      <c r="O71" s="148" t="s">
        <v>73</v>
      </c>
      <c r="P71" s="148" t="s">
        <v>392</v>
      </c>
      <c r="Q71" s="148" t="s">
        <v>393</v>
      </c>
      <c r="R71" s="148"/>
      <c r="S71" s="148"/>
      <c r="T71" s="187"/>
      <c r="U71" s="151"/>
    </row>
    <row r="72" spans="1:21" s="113" customFormat="1" ht="63" hidden="1" customHeight="1" x14ac:dyDescent="0.4">
      <c r="A72" s="203" t="s">
        <v>394</v>
      </c>
      <c r="B72" s="203" t="s">
        <v>395</v>
      </c>
      <c r="C72" s="204" t="s">
        <v>42</v>
      </c>
      <c r="D72" s="204" t="s">
        <v>43</v>
      </c>
      <c r="E72" s="204" t="s">
        <v>396</v>
      </c>
      <c r="F72" s="363" t="s">
        <v>330</v>
      </c>
      <c r="G72" s="204" t="s">
        <v>331</v>
      </c>
      <c r="H72" s="149">
        <v>0</v>
      </c>
      <c r="I72" s="149">
        <v>0</v>
      </c>
      <c r="J72" s="149">
        <v>0</v>
      </c>
      <c r="K72" s="149">
        <v>0</v>
      </c>
      <c r="L72" s="149">
        <v>0</v>
      </c>
      <c r="M72" s="159">
        <f t="shared" si="1"/>
        <v>0</v>
      </c>
      <c r="N72" s="148"/>
      <c r="O72" s="148"/>
      <c r="P72" s="148"/>
      <c r="Q72" s="148"/>
      <c r="R72" s="148"/>
      <c r="S72" s="148"/>
      <c r="T72" s="187"/>
      <c r="U72" s="137"/>
    </row>
    <row r="73" spans="1:21" s="113" customFormat="1" ht="29.25" hidden="1" customHeight="1" x14ac:dyDescent="0.4">
      <c r="A73" s="530" t="s">
        <v>397</v>
      </c>
      <c r="B73" s="531"/>
      <c r="C73" s="531"/>
      <c r="D73" s="531"/>
      <c r="E73" s="531"/>
      <c r="F73" s="531"/>
      <c r="G73" s="531"/>
      <c r="H73" s="531"/>
      <c r="I73" s="531"/>
      <c r="J73" s="531"/>
      <c r="K73" s="531"/>
      <c r="L73" s="531"/>
      <c r="M73" s="531"/>
      <c r="N73" s="531"/>
      <c r="O73" s="531"/>
      <c r="P73" s="531"/>
      <c r="Q73" s="531"/>
      <c r="R73" s="531"/>
      <c r="S73" s="531"/>
      <c r="T73" s="531"/>
      <c r="U73" s="137"/>
    </row>
    <row r="74" spans="1:21" s="124" customFormat="1" ht="210.75" customHeight="1" x14ac:dyDescent="0.5">
      <c r="A74" s="191" t="s">
        <v>398</v>
      </c>
      <c r="B74" s="156" t="s">
        <v>399</v>
      </c>
      <c r="C74" s="185" t="s">
        <v>94</v>
      </c>
      <c r="D74" s="185" t="s">
        <v>43</v>
      </c>
      <c r="E74" s="185" t="s">
        <v>400</v>
      </c>
      <c r="F74" s="363" t="s">
        <v>330</v>
      </c>
      <c r="G74" s="185" t="s">
        <v>103</v>
      </c>
      <c r="H74" s="149">
        <v>0</v>
      </c>
      <c r="I74" s="149">
        <f>366600-34466</f>
        <v>332134</v>
      </c>
      <c r="J74" s="149">
        <v>0</v>
      </c>
      <c r="K74" s="149">
        <v>0</v>
      </c>
      <c r="L74" s="149">
        <v>0</v>
      </c>
      <c r="M74" s="148"/>
      <c r="N74" s="193" t="s">
        <v>401</v>
      </c>
      <c r="O74" s="193" t="s">
        <v>197</v>
      </c>
      <c r="P74" s="148" t="s">
        <v>402</v>
      </c>
      <c r="Q74" s="148" t="s">
        <v>340</v>
      </c>
      <c r="R74" s="148" t="s">
        <v>403</v>
      </c>
      <c r="S74" s="148" t="s">
        <v>84</v>
      </c>
      <c r="T74" s="187"/>
      <c r="U74" s="151"/>
    </row>
    <row r="75" spans="1:21" s="126" customFormat="1" ht="25.5" hidden="1" customHeight="1" x14ac:dyDescent="0.5">
      <c r="A75" s="183" t="s">
        <v>404</v>
      </c>
      <c r="B75" s="178"/>
      <c r="C75" s="178"/>
      <c r="D75" s="178"/>
      <c r="E75" s="178"/>
      <c r="F75" s="178"/>
      <c r="G75" s="178"/>
      <c r="H75" s="179"/>
      <c r="I75" s="179"/>
      <c r="J75" s="178"/>
      <c r="K75" s="178"/>
      <c r="L75" s="178"/>
      <c r="M75" s="180"/>
      <c r="N75" s="178"/>
      <c r="O75" s="181"/>
      <c r="P75" s="178"/>
      <c r="Q75" s="178"/>
      <c r="R75" s="178"/>
      <c r="S75" s="178"/>
      <c r="T75" s="178"/>
      <c r="U75" s="145"/>
    </row>
    <row r="76" spans="1:21" s="130" customFormat="1" ht="92.25" customHeight="1" x14ac:dyDescent="0.5">
      <c r="A76" s="156" t="s">
        <v>405</v>
      </c>
      <c r="B76" s="156" t="s">
        <v>406</v>
      </c>
      <c r="C76" s="156" t="s">
        <v>94</v>
      </c>
      <c r="D76" s="156" t="s">
        <v>43</v>
      </c>
      <c r="E76" s="156" t="s">
        <v>407</v>
      </c>
      <c r="F76" s="363" t="s">
        <v>330</v>
      </c>
      <c r="G76" s="156" t="s">
        <v>103</v>
      </c>
      <c r="H76" s="149">
        <v>0</v>
      </c>
      <c r="I76" s="149">
        <v>143080</v>
      </c>
      <c r="J76" s="149">
        <v>0</v>
      </c>
      <c r="K76" s="149">
        <v>0</v>
      </c>
      <c r="L76" s="149">
        <v>0</v>
      </c>
      <c r="M76" s="206">
        <f t="shared" si="1"/>
        <v>143080</v>
      </c>
      <c r="N76" s="156" t="s">
        <v>408</v>
      </c>
      <c r="O76" s="156" t="s">
        <v>48</v>
      </c>
      <c r="P76" s="156" t="s">
        <v>409</v>
      </c>
      <c r="Q76" s="156" t="s">
        <v>51</v>
      </c>
      <c r="R76" s="156" t="s">
        <v>410</v>
      </c>
      <c r="S76" s="156" t="s">
        <v>84</v>
      </c>
      <c r="T76" s="205"/>
      <c r="U76" s="207"/>
    </row>
    <row r="77" spans="1:21" s="124" customFormat="1" ht="76.5" customHeight="1" x14ac:dyDescent="0.5">
      <c r="A77" s="191" t="s">
        <v>411</v>
      </c>
      <c r="B77" s="156" t="s">
        <v>412</v>
      </c>
      <c r="C77" s="185" t="s">
        <v>94</v>
      </c>
      <c r="D77" s="185" t="s">
        <v>43</v>
      </c>
      <c r="E77" s="185" t="s">
        <v>413</v>
      </c>
      <c r="F77" s="363" t="s">
        <v>330</v>
      </c>
      <c r="G77" s="185" t="s">
        <v>103</v>
      </c>
      <c r="H77" s="149">
        <v>0</v>
      </c>
      <c r="I77" s="149">
        <v>100000</v>
      </c>
      <c r="J77" s="149">
        <v>0</v>
      </c>
      <c r="K77" s="149">
        <v>0</v>
      </c>
      <c r="L77" s="149">
        <v>0</v>
      </c>
      <c r="M77" s="148" t="s">
        <v>414</v>
      </c>
      <c r="N77" s="193" t="s">
        <v>415</v>
      </c>
      <c r="O77" s="193" t="s">
        <v>197</v>
      </c>
      <c r="P77" s="148" t="s">
        <v>416</v>
      </c>
      <c r="Q77" s="148" t="s">
        <v>417</v>
      </c>
      <c r="R77" s="148" t="s">
        <v>418</v>
      </c>
      <c r="S77" s="148" t="s">
        <v>84</v>
      </c>
      <c r="T77" s="187"/>
      <c r="U77" s="151"/>
    </row>
    <row r="78" spans="1:21" s="131" customFormat="1" ht="123" customHeight="1" x14ac:dyDescent="0.5">
      <c r="A78" s="156" t="s">
        <v>419</v>
      </c>
      <c r="B78" s="202" t="s">
        <v>420</v>
      </c>
      <c r="C78" s="202" t="s">
        <v>94</v>
      </c>
      <c r="D78" s="202" t="s">
        <v>43</v>
      </c>
      <c r="E78" s="156" t="s">
        <v>421</v>
      </c>
      <c r="F78" s="363" t="s">
        <v>330</v>
      </c>
      <c r="G78" s="202" t="s">
        <v>103</v>
      </c>
      <c r="H78" s="149">
        <v>0</v>
      </c>
      <c r="I78" s="149">
        <v>379950</v>
      </c>
      <c r="J78" s="149">
        <v>0</v>
      </c>
      <c r="K78" s="149">
        <v>0</v>
      </c>
      <c r="L78" s="149">
        <v>0</v>
      </c>
      <c r="M78" s="188" t="s">
        <v>422</v>
      </c>
      <c r="N78" s="156" t="s">
        <v>423</v>
      </c>
      <c r="O78" s="156" t="s">
        <v>48</v>
      </c>
      <c r="P78" s="156" t="s">
        <v>424</v>
      </c>
      <c r="Q78" s="156" t="s">
        <v>199</v>
      </c>
      <c r="R78" s="156" t="s">
        <v>425</v>
      </c>
      <c r="S78" s="156" t="s">
        <v>84</v>
      </c>
      <c r="T78" s="208"/>
      <c r="U78" s="209"/>
    </row>
    <row r="79" spans="1:21" s="126" customFormat="1" ht="30" hidden="1" customHeight="1" x14ac:dyDescent="0.5">
      <c r="A79" s="183" t="s">
        <v>426</v>
      </c>
      <c r="B79" s="178"/>
      <c r="C79" s="178"/>
      <c r="D79" s="178"/>
      <c r="E79" s="178"/>
      <c r="F79" s="178"/>
      <c r="G79" s="178"/>
      <c r="H79" s="210">
        <f>SUM(H80:H95)</f>
        <v>2354435.0499999998</v>
      </c>
      <c r="I79" s="179"/>
      <c r="J79" s="178"/>
      <c r="K79" s="178"/>
      <c r="L79" s="178"/>
      <c r="M79" s="180"/>
      <c r="N79" s="178"/>
      <c r="O79" s="181"/>
      <c r="P79" s="178"/>
      <c r="Q79" s="178"/>
      <c r="R79" s="178"/>
      <c r="S79" s="178"/>
      <c r="T79" s="178"/>
      <c r="U79" s="145"/>
    </row>
    <row r="80" spans="1:21" s="124" customFormat="1" ht="225.75" hidden="1" customHeight="1" x14ac:dyDescent="0.4">
      <c r="A80" s="536" t="s">
        <v>427</v>
      </c>
      <c r="B80" s="211" t="s">
        <v>428</v>
      </c>
      <c r="C80" s="212" t="s">
        <v>42</v>
      </c>
      <c r="D80" s="211" t="s">
        <v>43</v>
      </c>
      <c r="E80" s="213" t="s">
        <v>429</v>
      </c>
      <c r="F80" s="363" t="s">
        <v>330</v>
      </c>
      <c r="G80" s="149" t="s">
        <v>430</v>
      </c>
      <c r="H80" s="149">
        <v>280000</v>
      </c>
      <c r="I80" s="149">
        <v>0</v>
      </c>
      <c r="J80" s="149">
        <v>0</v>
      </c>
      <c r="K80" s="149">
        <v>0</v>
      </c>
      <c r="L80" s="149">
        <v>0</v>
      </c>
      <c r="M80" s="148">
        <f t="shared" si="1"/>
        <v>280000</v>
      </c>
      <c r="N80" s="148" t="s">
        <v>431</v>
      </c>
      <c r="O80" s="148" t="s">
        <v>48</v>
      </c>
      <c r="P80" s="148" t="s">
        <v>432</v>
      </c>
      <c r="Q80" s="148" t="s">
        <v>433</v>
      </c>
      <c r="R80" s="214"/>
      <c r="S80" s="214" t="s">
        <v>434</v>
      </c>
      <c r="T80" s="148"/>
      <c r="U80" s="151"/>
    </row>
    <row r="81" spans="1:21" s="124" customFormat="1" ht="114" hidden="1" customHeight="1" x14ac:dyDescent="0.4">
      <c r="A81" s="537"/>
      <c r="B81" s="215" t="s">
        <v>435</v>
      </c>
      <c r="C81" s="215" t="s">
        <v>42</v>
      </c>
      <c r="D81" s="215" t="s">
        <v>43</v>
      </c>
      <c r="E81" s="215" t="s">
        <v>436</v>
      </c>
      <c r="F81" s="363" t="s">
        <v>330</v>
      </c>
      <c r="G81" s="148" t="s">
        <v>437</v>
      </c>
      <c r="H81" s="149">
        <v>250000</v>
      </c>
      <c r="I81" s="149">
        <v>0</v>
      </c>
      <c r="J81" s="149">
        <v>0</v>
      </c>
      <c r="K81" s="149">
        <v>0</v>
      </c>
      <c r="L81" s="149">
        <v>0</v>
      </c>
      <c r="M81" s="148">
        <f t="shared" si="1"/>
        <v>250000</v>
      </c>
      <c r="N81" s="148" t="s">
        <v>438</v>
      </c>
      <c r="O81" s="148" t="s">
        <v>439</v>
      </c>
      <c r="P81" s="148" t="s">
        <v>440</v>
      </c>
      <c r="Q81" s="148" t="s">
        <v>433</v>
      </c>
      <c r="R81" s="148"/>
      <c r="S81" s="214" t="s">
        <v>152</v>
      </c>
      <c r="T81" s="148"/>
      <c r="U81" s="151"/>
    </row>
    <row r="82" spans="1:21" s="124" customFormat="1" ht="147" hidden="1" customHeight="1" x14ac:dyDescent="0.4">
      <c r="A82" s="537"/>
      <c r="B82" s="215" t="s">
        <v>441</v>
      </c>
      <c r="C82" s="215" t="s">
        <v>42</v>
      </c>
      <c r="D82" s="216" t="s">
        <v>43</v>
      </c>
      <c r="E82" s="215" t="s">
        <v>442</v>
      </c>
      <c r="F82" s="363" t="s">
        <v>330</v>
      </c>
      <c r="G82" s="152" t="s">
        <v>430</v>
      </c>
      <c r="H82" s="149">
        <v>300000</v>
      </c>
      <c r="I82" s="149">
        <v>0</v>
      </c>
      <c r="J82" s="149">
        <v>0</v>
      </c>
      <c r="K82" s="149">
        <v>0</v>
      </c>
      <c r="L82" s="149">
        <v>0</v>
      </c>
      <c r="M82" s="148">
        <f t="shared" si="1"/>
        <v>300000</v>
      </c>
      <c r="N82" s="148" t="s">
        <v>443</v>
      </c>
      <c r="O82" s="152" t="s">
        <v>48</v>
      </c>
      <c r="P82" s="148" t="s">
        <v>440</v>
      </c>
      <c r="Q82" s="152" t="s">
        <v>444</v>
      </c>
      <c r="R82" s="152"/>
      <c r="S82" s="152" t="s">
        <v>52</v>
      </c>
      <c r="T82" s="152"/>
      <c r="U82" s="151"/>
    </row>
    <row r="83" spans="1:21" s="124" customFormat="1" ht="69.599999999999994" hidden="1" customHeight="1" x14ac:dyDescent="0.4">
      <c r="A83" s="538"/>
      <c r="B83" s="243" t="s">
        <v>445</v>
      </c>
      <c r="C83" s="244" t="s">
        <v>67</v>
      </c>
      <c r="D83" s="245" t="s">
        <v>43</v>
      </c>
      <c r="E83" s="246" t="s">
        <v>446</v>
      </c>
      <c r="F83" s="363" t="s">
        <v>330</v>
      </c>
      <c r="G83" s="247" t="s">
        <v>447</v>
      </c>
      <c r="H83" s="248"/>
      <c r="I83" s="248"/>
      <c r="J83" s="248"/>
      <c r="K83" s="249">
        <v>770000</v>
      </c>
      <c r="L83" s="149"/>
      <c r="M83" s="148"/>
      <c r="N83" s="148" t="s">
        <v>448</v>
      </c>
      <c r="O83" s="152" t="s">
        <v>48</v>
      </c>
      <c r="P83" s="248" t="s">
        <v>449</v>
      </c>
      <c r="Q83" s="248" t="s">
        <v>450</v>
      </c>
      <c r="R83" s="152"/>
      <c r="S83" s="152" t="s">
        <v>52</v>
      </c>
      <c r="T83" s="152"/>
      <c r="U83" s="151"/>
    </row>
    <row r="84" spans="1:21" s="124" customFormat="1" ht="65.25" hidden="1" customHeight="1" x14ac:dyDescent="0.4">
      <c r="A84" s="535" t="s">
        <v>451</v>
      </c>
      <c r="B84" s="215" t="s">
        <v>452</v>
      </c>
      <c r="C84" s="215" t="s">
        <v>42</v>
      </c>
      <c r="D84" s="215" t="s">
        <v>43</v>
      </c>
      <c r="E84" s="215" t="s">
        <v>453</v>
      </c>
      <c r="F84" s="363" t="s">
        <v>330</v>
      </c>
      <c r="G84" s="148" t="s">
        <v>454</v>
      </c>
      <c r="H84" s="149">
        <v>270000</v>
      </c>
      <c r="I84" s="149">
        <v>0</v>
      </c>
      <c r="J84" s="149">
        <v>325000</v>
      </c>
      <c r="K84" s="149">
        <v>0</v>
      </c>
      <c r="L84" s="149">
        <v>0</v>
      </c>
      <c r="M84" s="148" t="s">
        <v>455</v>
      </c>
      <c r="N84" s="215" t="s">
        <v>456</v>
      </c>
      <c r="O84" s="148" t="s">
        <v>48</v>
      </c>
      <c r="P84" s="148" t="s">
        <v>457</v>
      </c>
      <c r="Q84" s="148" t="s">
        <v>455</v>
      </c>
      <c r="R84" s="148" t="s">
        <v>51</v>
      </c>
      <c r="S84" s="148" t="s">
        <v>52</v>
      </c>
      <c r="T84" s="148" t="s">
        <v>458</v>
      </c>
      <c r="U84" s="151"/>
    </row>
    <row r="85" spans="1:21" s="124" customFormat="1" ht="33.75" hidden="1" customHeight="1" x14ac:dyDescent="0.4">
      <c r="A85" s="535"/>
      <c r="B85" s="215" t="s">
        <v>459</v>
      </c>
      <c r="C85" s="215" t="s">
        <v>67</v>
      </c>
      <c r="D85" s="215" t="s">
        <v>43</v>
      </c>
      <c r="E85" s="215" t="s">
        <v>460</v>
      </c>
      <c r="F85" s="363" t="s">
        <v>330</v>
      </c>
      <c r="G85" s="148" t="s">
        <v>80</v>
      </c>
      <c r="H85" s="149">
        <v>0</v>
      </c>
      <c r="I85" s="149">
        <v>0</v>
      </c>
      <c r="J85" s="149">
        <v>6000</v>
      </c>
      <c r="K85" s="149">
        <v>0</v>
      </c>
      <c r="L85" s="149">
        <v>0</v>
      </c>
      <c r="M85" s="148" t="s">
        <v>461</v>
      </c>
      <c r="N85" s="148" t="s">
        <v>51</v>
      </c>
      <c r="O85" s="148" t="s">
        <v>48</v>
      </c>
      <c r="P85" s="148" t="s">
        <v>172</v>
      </c>
      <c r="Q85" s="148" t="s">
        <v>461</v>
      </c>
      <c r="R85" s="148" t="s">
        <v>51</v>
      </c>
      <c r="S85" s="148" t="s">
        <v>52</v>
      </c>
      <c r="T85" s="148" t="s">
        <v>458</v>
      </c>
      <c r="U85" s="217" t="s">
        <v>462</v>
      </c>
    </row>
    <row r="86" spans="1:21" s="124" customFormat="1" ht="78" hidden="1" customHeight="1" x14ac:dyDescent="0.4">
      <c r="A86" s="535"/>
      <c r="B86" s="215" t="s">
        <v>463</v>
      </c>
      <c r="C86" s="215" t="s">
        <v>67</v>
      </c>
      <c r="D86" s="215" t="s">
        <v>43</v>
      </c>
      <c r="E86" s="215" t="s">
        <v>464</v>
      </c>
      <c r="F86" s="363" t="s">
        <v>330</v>
      </c>
      <c r="G86" s="148" t="s">
        <v>465</v>
      </c>
      <c r="H86" s="149">
        <v>0</v>
      </c>
      <c r="I86" s="149">
        <v>0</v>
      </c>
      <c r="J86" s="149">
        <v>100000</v>
      </c>
      <c r="K86" s="149">
        <v>0</v>
      </c>
      <c r="L86" s="149">
        <v>0</v>
      </c>
      <c r="M86" s="148" t="s">
        <v>466</v>
      </c>
      <c r="N86" s="148" t="s">
        <v>51</v>
      </c>
      <c r="O86" s="148" t="s">
        <v>48</v>
      </c>
      <c r="P86" s="148" t="s">
        <v>467</v>
      </c>
      <c r="Q86" s="148" t="s">
        <v>466</v>
      </c>
      <c r="R86" s="148" t="s">
        <v>51</v>
      </c>
      <c r="S86" s="148" t="s">
        <v>52</v>
      </c>
      <c r="T86" s="148" t="s">
        <v>458</v>
      </c>
      <c r="U86" s="217" t="s">
        <v>462</v>
      </c>
    </row>
    <row r="87" spans="1:21" s="124" customFormat="1" ht="70.5" customHeight="1" x14ac:dyDescent="0.4">
      <c r="A87" s="535"/>
      <c r="B87" s="215" t="s">
        <v>468</v>
      </c>
      <c r="C87" s="215" t="s">
        <v>94</v>
      </c>
      <c r="D87" s="215" t="s">
        <v>43</v>
      </c>
      <c r="E87" s="215" t="s">
        <v>469</v>
      </c>
      <c r="F87" s="363" t="s">
        <v>330</v>
      </c>
      <c r="G87" s="148" t="s">
        <v>470</v>
      </c>
      <c r="H87" s="149">
        <v>10000</v>
      </c>
      <c r="I87" s="149">
        <v>0</v>
      </c>
      <c r="J87" s="149">
        <v>0</v>
      </c>
      <c r="K87" s="149">
        <v>13000000</v>
      </c>
      <c r="L87" s="149">
        <v>0</v>
      </c>
      <c r="M87" s="148"/>
      <c r="N87" s="148" t="s">
        <v>471</v>
      </c>
      <c r="O87" s="148" t="s">
        <v>48</v>
      </c>
      <c r="P87" s="248" t="s">
        <v>472</v>
      </c>
      <c r="Q87" s="248" t="s">
        <v>450</v>
      </c>
      <c r="R87" s="148"/>
      <c r="S87" s="148" t="s">
        <v>52</v>
      </c>
      <c r="T87" s="148"/>
      <c r="U87" s="217"/>
    </row>
    <row r="88" spans="1:21" s="124" customFormat="1" ht="45.75" hidden="1" customHeight="1" x14ac:dyDescent="0.4">
      <c r="A88" s="535"/>
      <c r="B88" s="215" t="s">
        <v>473</v>
      </c>
      <c r="C88" s="215" t="s">
        <v>42</v>
      </c>
      <c r="D88" s="215" t="s">
        <v>43</v>
      </c>
      <c r="E88" s="215" t="s">
        <v>474</v>
      </c>
      <c r="F88" s="363" t="s">
        <v>330</v>
      </c>
      <c r="G88" s="148" t="s">
        <v>475</v>
      </c>
      <c r="H88" s="149">
        <v>10000</v>
      </c>
      <c r="I88" s="149">
        <v>0</v>
      </c>
      <c r="J88" s="149">
        <v>0</v>
      </c>
      <c r="K88" s="149">
        <v>0</v>
      </c>
      <c r="L88" s="149">
        <v>0</v>
      </c>
      <c r="M88" s="148"/>
      <c r="N88" s="148" t="s">
        <v>476</v>
      </c>
      <c r="O88" s="148"/>
      <c r="P88" s="148"/>
      <c r="Q88" s="148"/>
      <c r="R88" s="148"/>
      <c r="S88" s="148"/>
      <c r="T88" s="148"/>
      <c r="U88" s="217"/>
    </row>
    <row r="89" spans="1:21" s="124" customFormat="1" ht="85.5" hidden="1" customHeight="1" x14ac:dyDescent="0.4">
      <c r="A89" s="535"/>
      <c r="B89" s="215" t="s">
        <v>477</v>
      </c>
      <c r="C89" s="215" t="s">
        <v>67</v>
      </c>
      <c r="D89" s="215" t="s">
        <v>43</v>
      </c>
      <c r="E89" s="215" t="s">
        <v>478</v>
      </c>
      <c r="F89" s="363" t="s">
        <v>330</v>
      </c>
      <c r="G89" s="148" t="s">
        <v>80</v>
      </c>
      <c r="H89" s="148" t="s">
        <v>51</v>
      </c>
      <c r="I89" s="149">
        <v>0</v>
      </c>
      <c r="J89" s="149">
        <v>75000</v>
      </c>
      <c r="K89" s="149">
        <v>0</v>
      </c>
      <c r="L89" s="149">
        <v>0</v>
      </c>
      <c r="M89" s="148" t="s">
        <v>479</v>
      </c>
      <c r="N89" s="148" t="s">
        <v>480</v>
      </c>
      <c r="O89" s="148" t="s">
        <v>48</v>
      </c>
      <c r="P89" s="148" t="s">
        <v>481</v>
      </c>
      <c r="Q89" s="148" t="s">
        <v>479</v>
      </c>
      <c r="R89" s="148" t="s">
        <v>51</v>
      </c>
      <c r="S89" s="148" t="s">
        <v>51</v>
      </c>
      <c r="T89" s="148" t="s">
        <v>51</v>
      </c>
      <c r="U89" s="217" t="s">
        <v>462</v>
      </c>
    </row>
    <row r="90" spans="1:21" s="124" customFormat="1" ht="94.5" hidden="1" customHeight="1" x14ac:dyDescent="0.4">
      <c r="A90" s="535" t="s">
        <v>482</v>
      </c>
      <c r="B90" s="215" t="s">
        <v>483</v>
      </c>
      <c r="C90" s="215" t="s">
        <v>42</v>
      </c>
      <c r="D90" s="215" t="s">
        <v>43</v>
      </c>
      <c r="E90" s="218" t="s">
        <v>484</v>
      </c>
      <c r="F90" s="363" t="s">
        <v>330</v>
      </c>
      <c r="G90" s="148" t="s">
        <v>96</v>
      </c>
      <c r="H90" s="149">
        <v>834435.05</v>
      </c>
      <c r="I90" s="149">
        <v>0</v>
      </c>
      <c r="J90" s="149">
        <v>0</v>
      </c>
      <c r="K90" s="149">
        <v>0</v>
      </c>
      <c r="L90" s="149">
        <v>0</v>
      </c>
      <c r="M90" s="148">
        <f t="shared" si="1"/>
        <v>834435.05</v>
      </c>
      <c r="N90" s="148" t="s">
        <v>485</v>
      </c>
      <c r="O90" s="148" t="s">
        <v>48</v>
      </c>
      <c r="P90" s="148" t="s">
        <v>440</v>
      </c>
      <c r="Q90" s="148" t="s">
        <v>486</v>
      </c>
      <c r="R90" s="148"/>
      <c r="S90" s="148" t="s">
        <v>52</v>
      </c>
      <c r="T90" s="148"/>
      <c r="U90" s="151"/>
    </row>
    <row r="91" spans="1:21" s="113" customFormat="1" ht="92.25" hidden="1" customHeight="1" x14ac:dyDescent="0.4">
      <c r="A91" s="535"/>
      <c r="B91" s="215" t="s">
        <v>487</v>
      </c>
      <c r="C91" s="215" t="s">
        <v>42</v>
      </c>
      <c r="D91" s="215" t="s">
        <v>43</v>
      </c>
      <c r="E91" s="213" t="s">
        <v>488</v>
      </c>
      <c r="F91" s="363" t="s">
        <v>330</v>
      </c>
      <c r="G91" s="148" t="s">
        <v>489</v>
      </c>
      <c r="H91" s="157">
        <v>350000</v>
      </c>
      <c r="I91" s="157">
        <v>0</v>
      </c>
      <c r="J91" s="149">
        <v>0</v>
      </c>
      <c r="K91" s="149">
        <v>0</v>
      </c>
      <c r="L91" s="149">
        <v>0</v>
      </c>
      <c r="M91" s="148" t="s">
        <v>490</v>
      </c>
      <c r="N91" s="148" t="s">
        <v>485</v>
      </c>
      <c r="O91" s="148" t="s">
        <v>48</v>
      </c>
      <c r="P91" s="148" t="s">
        <v>491</v>
      </c>
      <c r="Q91" s="148" t="s">
        <v>492</v>
      </c>
      <c r="R91" s="148"/>
      <c r="S91" s="148"/>
      <c r="T91" s="148"/>
      <c r="U91" s="137"/>
    </row>
    <row r="92" spans="1:21" s="124" customFormat="1" ht="49.5" hidden="1" customHeight="1" x14ac:dyDescent="0.4">
      <c r="A92" s="535"/>
      <c r="B92" s="215" t="s">
        <v>493</v>
      </c>
      <c r="C92" s="215" t="s">
        <v>42</v>
      </c>
      <c r="D92" s="215" t="s">
        <v>43</v>
      </c>
      <c r="E92" s="215" t="s">
        <v>494</v>
      </c>
      <c r="F92" s="363" t="s">
        <v>330</v>
      </c>
      <c r="G92" s="148" t="s">
        <v>465</v>
      </c>
      <c r="H92" s="149">
        <v>0</v>
      </c>
      <c r="I92" s="149">
        <v>0</v>
      </c>
      <c r="J92" s="149">
        <v>100000</v>
      </c>
      <c r="K92" s="149">
        <v>0</v>
      </c>
      <c r="L92" s="149">
        <v>0</v>
      </c>
      <c r="M92" s="148" t="s">
        <v>495</v>
      </c>
      <c r="N92" s="151"/>
      <c r="O92" s="148" t="s">
        <v>48</v>
      </c>
      <c r="P92" s="148" t="s">
        <v>457</v>
      </c>
      <c r="Q92" s="148" t="s">
        <v>496</v>
      </c>
      <c r="R92" s="148"/>
      <c r="S92" s="148"/>
      <c r="T92" s="148"/>
      <c r="U92" s="151"/>
    </row>
    <row r="93" spans="1:21" s="124" customFormat="1" ht="48.75" hidden="1" customHeight="1" x14ac:dyDescent="0.4">
      <c r="A93" s="535"/>
      <c r="B93" s="215" t="s">
        <v>497</v>
      </c>
      <c r="C93" s="215" t="s">
        <v>67</v>
      </c>
      <c r="D93" s="215" t="s">
        <v>51</v>
      </c>
      <c r="E93" s="215" t="s">
        <v>498</v>
      </c>
      <c r="F93" s="363" t="s">
        <v>330</v>
      </c>
      <c r="G93" s="148" t="s">
        <v>80</v>
      </c>
      <c r="H93" s="149">
        <v>0</v>
      </c>
      <c r="I93" s="149">
        <v>0</v>
      </c>
      <c r="J93" s="149">
        <v>150000</v>
      </c>
      <c r="K93" s="149">
        <v>0</v>
      </c>
      <c r="L93" s="149">
        <v>0</v>
      </c>
      <c r="M93" s="148" t="s">
        <v>495</v>
      </c>
      <c r="N93" s="151"/>
      <c r="O93" s="148" t="s">
        <v>48</v>
      </c>
      <c r="P93" s="148" t="s">
        <v>51</v>
      </c>
      <c r="Q93" s="148" t="s">
        <v>499</v>
      </c>
      <c r="R93" s="148"/>
      <c r="S93" s="148"/>
      <c r="T93" s="148"/>
      <c r="U93" s="151"/>
    </row>
    <row r="94" spans="1:21" s="124" customFormat="1" ht="40.5" hidden="1" customHeight="1" x14ac:dyDescent="0.4">
      <c r="A94" s="535"/>
      <c r="B94" s="215" t="s">
        <v>500</v>
      </c>
      <c r="C94" s="215" t="s">
        <v>42</v>
      </c>
      <c r="D94" s="215" t="s">
        <v>43</v>
      </c>
      <c r="E94" s="215" t="s">
        <v>501</v>
      </c>
      <c r="F94" s="363" t="s">
        <v>330</v>
      </c>
      <c r="G94" s="148" t="s">
        <v>465</v>
      </c>
      <c r="H94" s="149">
        <v>0</v>
      </c>
      <c r="I94" s="149">
        <v>0</v>
      </c>
      <c r="J94" s="149">
        <v>100000</v>
      </c>
      <c r="K94" s="149">
        <v>0</v>
      </c>
      <c r="L94" s="149">
        <v>0</v>
      </c>
      <c r="M94" s="148" t="s">
        <v>51</v>
      </c>
      <c r="N94" s="151"/>
      <c r="O94" s="148" t="s">
        <v>48</v>
      </c>
      <c r="P94" s="148" t="s">
        <v>457</v>
      </c>
      <c r="Q94" s="148" t="s">
        <v>502</v>
      </c>
      <c r="R94" s="148"/>
      <c r="S94" s="148"/>
      <c r="T94" s="148"/>
      <c r="U94" s="151"/>
    </row>
    <row r="95" spans="1:21" s="124" customFormat="1" ht="65.25" hidden="1" customHeight="1" x14ac:dyDescent="0.4">
      <c r="A95" s="148" t="s">
        <v>503</v>
      </c>
      <c r="B95" s="215" t="s">
        <v>504</v>
      </c>
      <c r="C95" s="215" t="s">
        <v>42</v>
      </c>
      <c r="D95" s="216" t="s">
        <v>43</v>
      </c>
      <c r="E95" s="218" t="s">
        <v>505</v>
      </c>
      <c r="F95" s="363" t="s">
        <v>330</v>
      </c>
      <c r="G95" s="148" t="s">
        <v>96</v>
      </c>
      <c r="H95" s="149">
        <v>50000</v>
      </c>
      <c r="I95" s="149">
        <v>0</v>
      </c>
      <c r="J95" s="149">
        <v>0</v>
      </c>
      <c r="K95" s="149">
        <v>0</v>
      </c>
      <c r="L95" s="149">
        <v>0</v>
      </c>
      <c r="M95" s="148"/>
      <c r="N95" s="148" t="s">
        <v>506</v>
      </c>
      <c r="O95" s="148"/>
      <c r="P95" s="148"/>
      <c r="Q95" s="148"/>
      <c r="R95" s="148"/>
      <c r="S95" s="148"/>
      <c r="T95" s="148"/>
      <c r="U95" s="151"/>
    </row>
    <row r="96" spans="1:21" s="126" customFormat="1" ht="27.75" hidden="1" customHeight="1" x14ac:dyDescent="0.5">
      <c r="A96" s="183" t="s">
        <v>507</v>
      </c>
      <c r="B96" s="178"/>
      <c r="C96" s="178"/>
      <c r="D96" s="178"/>
      <c r="E96" s="178"/>
      <c r="F96" s="178"/>
      <c r="G96" s="178"/>
      <c r="H96" s="179"/>
      <c r="I96" s="179"/>
      <c r="J96" s="178"/>
      <c r="K96" s="178"/>
      <c r="L96" s="178"/>
      <c r="M96" s="180"/>
      <c r="N96" s="178"/>
      <c r="O96" s="181"/>
      <c r="P96" s="178"/>
      <c r="Q96" s="178"/>
      <c r="R96" s="178"/>
      <c r="S96" s="178"/>
      <c r="T96" s="178"/>
      <c r="U96" s="145"/>
    </row>
    <row r="97" spans="1:21" s="126" customFormat="1" ht="25.5" hidden="1" x14ac:dyDescent="0.5">
      <c r="A97" s="219" t="s">
        <v>508</v>
      </c>
      <c r="B97" s="220"/>
      <c r="C97" s="220"/>
      <c r="D97" s="220"/>
      <c r="E97" s="220"/>
      <c r="F97" s="220"/>
      <c r="G97" s="220"/>
      <c r="H97" s="221"/>
      <c r="I97" s="221"/>
      <c r="J97" s="222"/>
      <c r="K97" s="220"/>
      <c r="L97" s="220"/>
      <c r="M97" s="223"/>
      <c r="N97" s="220"/>
      <c r="O97" s="224"/>
      <c r="P97" s="220"/>
      <c r="Q97" s="220"/>
      <c r="R97" s="220"/>
      <c r="S97" s="220"/>
      <c r="T97" s="220"/>
      <c r="U97" s="145"/>
    </row>
    <row r="98" spans="1:21" s="126" customFormat="1" ht="18" hidden="1" x14ac:dyDescent="0.5">
      <c r="A98" s="225" t="s">
        <v>509</v>
      </c>
      <c r="B98" s="226"/>
      <c r="C98" s="226"/>
      <c r="D98" s="226"/>
      <c r="E98" s="226"/>
      <c r="F98" s="226"/>
      <c r="G98" s="226"/>
      <c r="H98" s="227"/>
      <c r="I98" s="228"/>
      <c r="J98" s="229"/>
      <c r="K98" s="226"/>
      <c r="L98" s="226"/>
      <c r="M98" s="230"/>
      <c r="N98" s="226"/>
      <c r="O98" s="231"/>
      <c r="P98" s="226"/>
      <c r="Q98" s="226"/>
      <c r="R98" s="226"/>
      <c r="S98" s="226"/>
      <c r="T98" s="226"/>
      <c r="U98" s="145"/>
    </row>
    <row r="99" spans="1:21" s="126" customFormat="1" ht="15.75" hidden="1" x14ac:dyDescent="0.5">
      <c r="A99" s="232" t="s">
        <v>510</v>
      </c>
      <c r="B99" s="226"/>
      <c r="C99" s="226"/>
      <c r="D99" s="226"/>
      <c r="E99" s="226"/>
      <c r="F99" s="226"/>
      <c r="G99" s="226"/>
      <c r="H99" s="228">
        <f>SUM(H100:H119)</f>
        <v>3551367.95</v>
      </c>
      <c r="I99" s="233"/>
      <c r="J99" s="229"/>
      <c r="K99" s="226"/>
      <c r="L99" s="226"/>
      <c r="M99" s="230"/>
      <c r="N99" s="226"/>
      <c r="O99" s="231"/>
      <c r="P99" s="226"/>
      <c r="Q99" s="226"/>
      <c r="R99" s="226"/>
      <c r="S99" s="226"/>
      <c r="T99" s="226"/>
      <c r="U99" s="145"/>
    </row>
    <row r="100" spans="1:21" s="124" customFormat="1" ht="219.75" customHeight="1" x14ac:dyDescent="0.5">
      <c r="A100" s="155" t="s">
        <v>511</v>
      </c>
      <c r="B100" s="156" t="s">
        <v>512</v>
      </c>
      <c r="C100" s="156" t="s">
        <v>94</v>
      </c>
      <c r="D100" s="156" t="s">
        <v>43</v>
      </c>
      <c r="E100" s="156" t="s">
        <v>513</v>
      </c>
      <c r="F100" s="364" t="s">
        <v>514</v>
      </c>
      <c r="G100" s="156" t="s">
        <v>96</v>
      </c>
      <c r="H100" s="149">
        <f>2019754+151613.95</f>
        <v>2171367.9500000002</v>
      </c>
      <c r="I100" s="149">
        <v>0</v>
      </c>
      <c r="J100" s="149">
        <v>0</v>
      </c>
      <c r="K100" s="149">
        <v>0</v>
      </c>
      <c r="L100" s="149">
        <v>0</v>
      </c>
      <c r="M100" s="148">
        <f t="shared" ref="M100:M119" si="2">SUM(H100:L100)</f>
        <v>2171367.9500000002</v>
      </c>
      <c r="N100" s="148" t="s">
        <v>515</v>
      </c>
      <c r="O100" s="234" t="s">
        <v>48</v>
      </c>
      <c r="P100" s="148" t="s">
        <v>98</v>
      </c>
      <c r="Q100" s="148" t="s">
        <v>516</v>
      </c>
      <c r="R100" s="148"/>
      <c r="S100" s="148" t="s">
        <v>52</v>
      </c>
      <c r="T100" s="148"/>
      <c r="U100" s="151"/>
    </row>
    <row r="101" spans="1:21" s="124" customFormat="1" ht="135" customHeight="1" x14ac:dyDescent="0.5">
      <c r="A101" s="156" t="s">
        <v>517</v>
      </c>
      <c r="B101" s="156" t="s">
        <v>518</v>
      </c>
      <c r="C101" s="156" t="s">
        <v>94</v>
      </c>
      <c r="D101" s="156" t="s">
        <v>43</v>
      </c>
      <c r="E101" s="156" t="s">
        <v>519</v>
      </c>
      <c r="F101" s="364" t="s">
        <v>514</v>
      </c>
      <c r="G101" s="156" t="s">
        <v>96</v>
      </c>
      <c r="H101" s="149">
        <v>690000</v>
      </c>
      <c r="I101" s="149">
        <v>0</v>
      </c>
      <c r="J101" s="149">
        <v>0</v>
      </c>
      <c r="K101" s="149">
        <v>0</v>
      </c>
      <c r="L101" s="149">
        <v>0</v>
      </c>
      <c r="M101" s="148">
        <f t="shared" si="2"/>
        <v>690000</v>
      </c>
      <c r="N101" s="148" t="s">
        <v>97</v>
      </c>
      <c r="O101" s="234" t="s">
        <v>48</v>
      </c>
      <c r="P101" s="148" t="s">
        <v>98</v>
      </c>
      <c r="Q101" s="148" t="s">
        <v>520</v>
      </c>
      <c r="R101" s="148"/>
      <c r="S101" s="148" t="s">
        <v>52</v>
      </c>
      <c r="T101" s="148"/>
      <c r="U101" s="151"/>
    </row>
    <row r="102" spans="1:21" s="124" customFormat="1" ht="204" hidden="1" customHeight="1" x14ac:dyDescent="0.5">
      <c r="A102" s="156" t="s">
        <v>521</v>
      </c>
      <c r="B102" s="156" t="s">
        <v>522</v>
      </c>
      <c r="C102" s="156" t="s">
        <v>42</v>
      </c>
      <c r="D102" s="156" t="s">
        <v>43</v>
      </c>
      <c r="E102" s="156" t="s">
        <v>523</v>
      </c>
      <c r="F102" s="364" t="s">
        <v>514</v>
      </c>
      <c r="G102" s="156" t="s">
        <v>46</v>
      </c>
      <c r="H102" s="149">
        <v>0</v>
      </c>
      <c r="I102" s="149">
        <v>400000</v>
      </c>
      <c r="J102" s="149">
        <v>0</v>
      </c>
      <c r="K102" s="149">
        <v>0</v>
      </c>
      <c r="L102" s="149">
        <v>0</v>
      </c>
      <c r="M102" s="151"/>
      <c r="N102" s="148" t="s">
        <v>524</v>
      </c>
      <c r="O102" s="148" t="s">
        <v>48</v>
      </c>
      <c r="P102" s="148" t="s">
        <v>525</v>
      </c>
      <c r="Q102" s="148" t="s">
        <v>526</v>
      </c>
      <c r="R102" s="148" t="s">
        <v>51</v>
      </c>
      <c r="S102" s="234" t="s">
        <v>52</v>
      </c>
      <c r="T102" s="148"/>
      <c r="U102" s="151"/>
    </row>
    <row r="103" spans="1:21" s="113" customFormat="1" ht="43.5" customHeight="1" x14ac:dyDescent="0.4">
      <c r="A103" s="156" t="s">
        <v>527</v>
      </c>
      <c r="B103" s="156" t="s">
        <v>528</v>
      </c>
      <c r="C103" s="156" t="s">
        <v>94</v>
      </c>
      <c r="D103" s="156" t="s">
        <v>43</v>
      </c>
      <c r="E103" s="156" t="s">
        <v>529</v>
      </c>
      <c r="F103" s="364" t="s">
        <v>514</v>
      </c>
      <c r="G103" s="156" t="s">
        <v>103</v>
      </c>
      <c r="H103" s="149">
        <v>0</v>
      </c>
      <c r="I103" s="149">
        <v>331690.92</v>
      </c>
      <c r="J103" s="149">
        <v>0</v>
      </c>
      <c r="K103" s="149">
        <v>0</v>
      </c>
      <c r="L103" s="149">
        <v>0</v>
      </c>
      <c r="M103" s="137"/>
      <c r="N103" s="159" t="s">
        <v>515</v>
      </c>
      <c r="O103" s="159" t="s">
        <v>48</v>
      </c>
      <c r="P103" s="159" t="s">
        <v>472</v>
      </c>
      <c r="Q103" s="159" t="s">
        <v>530</v>
      </c>
      <c r="R103" s="159" t="s">
        <v>531</v>
      </c>
      <c r="S103" s="159" t="s">
        <v>52</v>
      </c>
      <c r="T103" s="160"/>
      <c r="U103" s="137"/>
    </row>
    <row r="104" spans="1:21" s="113" customFormat="1" ht="50.25" hidden="1" customHeight="1" x14ac:dyDescent="0.4">
      <c r="A104" s="156" t="s">
        <v>532</v>
      </c>
      <c r="B104" s="156" t="s">
        <v>533</v>
      </c>
      <c r="C104" s="156" t="s">
        <v>42</v>
      </c>
      <c r="D104" s="156" t="s">
        <v>43</v>
      </c>
      <c r="E104" s="156" t="s">
        <v>534</v>
      </c>
      <c r="F104" s="364" t="s">
        <v>514</v>
      </c>
      <c r="G104" s="156" t="s">
        <v>103</v>
      </c>
      <c r="H104" s="149">
        <v>0</v>
      </c>
      <c r="I104" s="157">
        <v>400000</v>
      </c>
      <c r="J104" s="149">
        <v>0</v>
      </c>
      <c r="K104" s="149">
        <v>0</v>
      </c>
      <c r="L104" s="149">
        <v>0</v>
      </c>
      <c r="M104" s="149">
        <v>0</v>
      </c>
      <c r="N104" s="159" t="s">
        <v>535</v>
      </c>
      <c r="O104" s="159" t="s">
        <v>48</v>
      </c>
      <c r="P104" s="159" t="s">
        <v>472</v>
      </c>
      <c r="Q104" s="159" t="s">
        <v>536</v>
      </c>
      <c r="R104" s="159" t="s">
        <v>537</v>
      </c>
      <c r="S104" s="159" t="s">
        <v>52</v>
      </c>
      <c r="T104" s="160"/>
      <c r="U104" s="137"/>
    </row>
    <row r="105" spans="1:21" s="113" customFormat="1" ht="93.75" hidden="1" customHeight="1" x14ac:dyDescent="0.4">
      <c r="A105" s="156" t="s">
        <v>538</v>
      </c>
      <c r="B105" s="156" t="s">
        <v>539</v>
      </c>
      <c r="C105" s="156" t="s">
        <v>42</v>
      </c>
      <c r="D105" s="156" t="s">
        <v>43</v>
      </c>
      <c r="E105" s="156" t="s">
        <v>540</v>
      </c>
      <c r="F105" s="364" t="s">
        <v>514</v>
      </c>
      <c r="G105" s="156" t="s">
        <v>541</v>
      </c>
      <c r="H105" s="149">
        <v>0</v>
      </c>
      <c r="I105" s="149">
        <v>0</v>
      </c>
      <c r="J105" s="158">
        <v>200000</v>
      </c>
      <c r="K105" s="149">
        <v>0</v>
      </c>
      <c r="L105" s="149">
        <v>0</v>
      </c>
      <c r="M105" s="149">
        <v>0</v>
      </c>
      <c r="N105" s="159" t="s">
        <v>231</v>
      </c>
      <c r="O105" s="159" t="s">
        <v>542</v>
      </c>
      <c r="P105" s="159" t="s">
        <v>543</v>
      </c>
      <c r="Q105" s="159" t="s">
        <v>51</v>
      </c>
      <c r="R105" s="159" t="s">
        <v>51</v>
      </c>
      <c r="S105" s="159" t="s">
        <v>52</v>
      </c>
      <c r="T105" s="160" t="s">
        <v>234</v>
      </c>
      <c r="U105" s="137"/>
    </row>
    <row r="106" spans="1:21" s="113" customFormat="1" ht="63" hidden="1" customHeight="1" x14ac:dyDescent="0.4">
      <c r="A106" s="156" t="s">
        <v>544</v>
      </c>
      <c r="B106" s="156" t="s">
        <v>545</v>
      </c>
      <c r="C106" s="156" t="s">
        <v>42</v>
      </c>
      <c r="D106" s="156" t="s">
        <v>43</v>
      </c>
      <c r="E106" s="156" t="s">
        <v>546</v>
      </c>
      <c r="F106" s="364" t="s">
        <v>514</v>
      </c>
      <c r="G106" s="156" t="s">
        <v>547</v>
      </c>
      <c r="H106" s="149">
        <v>0</v>
      </c>
      <c r="I106" s="149">
        <v>0</v>
      </c>
      <c r="J106" s="158">
        <v>200000</v>
      </c>
      <c r="K106" s="149">
        <v>0</v>
      </c>
      <c r="L106" s="149">
        <v>0</v>
      </c>
      <c r="M106" s="149">
        <v>0</v>
      </c>
      <c r="N106" s="159" t="s">
        <v>231</v>
      </c>
      <c r="O106" s="159" t="s">
        <v>542</v>
      </c>
      <c r="P106" s="159" t="s">
        <v>548</v>
      </c>
      <c r="Q106" s="159" t="s">
        <v>51</v>
      </c>
      <c r="R106" s="159" t="s">
        <v>51</v>
      </c>
      <c r="S106" s="159" t="s">
        <v>52</v>
      </c>
      <c r="T106" s="160"/>
      <c r="U106" s="137"/>
    </row>
    <row r="107" spans="1:21" s="126" customFormat="1" ht="15.75" hidden="1" x14ac:dyDescent="0.5">
      <c r="A107" s="232" t="s">
        <v>549</v>
      </c>
      <c r="B107" s="226"/>
      <c r="C107" s="226"/>
      <c r="D107" s="226"/>
      <c r="E107" s="226"/>
      <c r="F107" s="226"/>
      <c r="G107" s="226"/>
      <c r="H107" s="235"/>
      <c r="I107" s="235"/>
      <c r="J107" s="235"/>
      <c r="K107" s="235"/>
      <c r="L107" s="226"/>
      <c r="M107" s="230"/>
      <c r="N107" s="226"/>
      <c r="O107" s="231"/>
      <c r="P107" s="226"/>
      <c r="Q107" s="226"/>
      <c r="R107" s="226"/>
      <c r="S107" s="226"/>
      <c r="T107" s="226"/>
      <c r="U107" s="145"/>
    </row>
    <row r="108" spans="1:21" s="113" customFormat="1" ht="221.25" customHeight="1" x14ac:dyDescent="0.4">
      <c r="A108" s="155" t="s">
        <v>550</v>
      </c>
      <c r="B108" s="156" t="s">
        <v>551</v>
      </c>
      <c r="C108" s="156" t="s">
        <v>94</v>
      </c>
      <c r="D108" s="156" t="s">
        <v>43</v>
      </c>
      <c r="E108" s="156" t="s">
        <v>552</v>
      </c>
      <c r="F108" s="364" t="s">
        <v>514</v>
      </c>
      <c r="G108" s="156" t="s">
        <v>96</v>
      </c>
      <c r="H108" s="157">
        <v>230000</v>
      </c>
      <c r="I108" s="149">
        <v>0</v>
      </c>
      <c r="J108" s="149">
        <v>0</v>
      </c>
      <c r="K108" s="149">
        <v>0</v>
      </c>
      <c r="L108" s="149">
        <v>0</v>
      </c>
      <c r="M108" s="159">
        <f t="shared" si="2"/>
        <v>230000</v>
      </c>
      <c r="N108" s="159" t="s">
        <v>515</v>
      </c>
      <c r="O108" s="160" t="s">
        <v>48</v>
      </c>
      <c r="P108" s="159" t="s">
        <v>98</v>
      </c>
      <c r="Q108" s="159" t="s">
        <v>516</v>
      </c>
      <c r="R108" s="159"/>
      <c r="S108" s="159" t="s">
        <v>84</v>
      </c>
      <c r="T108" s="159"/>
      <c r="U108" s="137"/>
    </row>
    <row r="109" spans="1:21" s="113" customFormat="1" ht="106.5" hidden="1" customHeight="1" x14ac:dyDescent="0.4">
      <c r="A109" s="155" t="s">
        <v>553</v>
      </c>
      <c r="B109" s="156" t="s">
        <v>554</v>
      </c>
      <c r="C109" s="156" t="s">
        <v>42</v>
      </c>
      <c r="D109" s="156" t="s">
        <v>43</v>
      </c>
      <c r="E109" s="156" t="s">
        <v>555</v>
      </c>
      <c r="F109" s="364" t="s">
        <v>514</v>
      </c>
      <c r="G109" s="156" t="s">
        <v>96</v>
      </c>
      <c r="H109" s="157">
        <v>115000</v>
      </c>
      <c r="I109" s="149">
        <v>0</v>
      </c>
      <c r="J109" s="149">
        <v>0</v>
      </c>
      <c r="K109" s="149">
        <v>0</v>
      </c>
      <c r="L109" s="149">
        <v>0</v>
      </c>
      <c r="M109" s="159">
        <f t="shared" si="2"/>
        <v>115000</v>
      </c>
      <c r="N109" s="159" t="s">
        <v>515</v>
      </c>
      <c r="O109" s="160" t="s">
        <v>48</v>
      </c>
      <c r="P109" s="159" t="s">
        <v>98</v>
      </c>
      <c r="Q109" s="159" t="s">
        <v>516</v>
      </c>
      <c r="R109" s="159"/>
      <c r="S109" s="159" t="s">
        <v>152</v>
      </c>
      <c r="T109" s="159"/>
      <c r="U109" s="137"/>
    </row>
    <row r="110" spans="1:21" s="113" customFormat="1" ht="162.75" hidden="1" customHeight="1" x14ac:dyDescent="0.4">
      <c r="A110" s="156" t="s">
        <v>556</v>
      </c>
      <c r="B110" s="156" t="s">
        <v>557</v>
      </c>
      <c r="C110" s="156" t="s">
        <v>42</v>
      </c>
      <c r="D110" s="156" t="s">
        <v>43</v>
      </c>
      <c r="E110" s="156" t="s">
        <v>558</v>
      </c>
      <c r="F110" s="364" t="s">
        <v>514</v>
      </c>
      <c r="G110" s="156" t="s">
        <v>96</v>
      </c>
      <c r="H110" s="157">
        <v>230000</v>
      </c>
      <c r="I110" s="149">
        <v>0</v>
      </c>
      <c r="J110" s="149">
        <v>0</v>
      </c>
      <c r="K110" s="149">
        <v>0</v>
      </c>
      <c r="L110" s="149">
        <v>0</v>
      </c>
      <c r="M110" s="159">
        <f t="shared" si="2"/>
        <v>230000</v>
      </c>
      <c r="N110" s="159" t="s">
        <v>97</v>
      </c>
      <c r="O110" s="160" t="s">
        <v>48</v>
      </c>
      <c r="P110" s="159" t="s">
        <v>98</v>
      </c>
      <c r="Q110" s="159" t="s">
        <v>559</v>
      </c>
      <c r="R110" s="159"/>
      <c r="S110" s="159" t="s">
        <v>152</v>
      </c>
      <c r="T110" s="159"/>
      <c r="U110" s="137"/>
    </row>
    <row r="111" spans="1:21" s="113" customFormat="1" ht="180.75" hidden="1" customHeight="1" x14ac:dyDescent="0.4">
      <c r="A111" s="156" t="s">
        <v>560</v>
      </c>
      <c r="B111" s="156" t="s">
        <v>561</v>
      </c>
      <c r="C111" s="156" t="s">
        <v>42</v>
      </c>
      <c r="D111" s="156" t="s">
        <v>43</v>
      </c>
      <c r="E111" s="156" t="s">
        <v>562</v>
      </c>
      <c r="F111" s="364" t="s">
        <v>514</v>
      </c>
      <c r="G111" s="236" t="s">
        <v>96</v>
      </c>
      <c r="H111" s="157">
        <v>115000</v>
      </c>
      <c r="I111" s="149">
        <v>0</v>
      </c>
      <c r="J111" s="149">
        <v>0</v>
      </c>
      <c r="K111" s="149">
        <v>0</v>
      </c>
      <c r="L111" s="149">
        <v>0</v>
      </c>
      <c r="M111" s="159">
        <f t="shared" si="2"/>
        <v>115000</v>
      </c>
      <c r="N111" s="159" t="s">
        <v>97</v>
      </c>
      <c r="O111" s="160" t="s">
        <v>48</v>
      </c>
      <c r="P111" s="159" t="s">
        <v>98</v>
      </c>
      <c r="Q111" s="159" t="s">
        <v>563</v>
      </c>
      <c r="R111" s="159"/>
      <c r="S111" s="159" t="s">
        <v>152</v>
      </c>
      <c r="T111" s="159"/>
      <c r="U111" s="137"/>
    </row>
    <row r="112" spans="1:21" s="113" customFormat="1" ht="54.75" hidden="1" customHeight="1" x14ac:dyDescent="0.4">
      <c r="A112" s="156" t="s">
        <v>564</v>
      </c>
      <c r="B112" s="156" t="s">
        <v>565</v>
      </c>
      <c r="C112" s="156" t="s">
        <v>42</v>
      </c>
      <c r="D112" s="156" t="s">
        <v>43</v>
      </c>
      <c r="E112" s="156" t="s">
        <v>566</v>
      </c>
      <c r="F112" s="364" t="s">
        <v>514</v>
      </c>
      <c r="G112" s="236" t="s">
        <v>46</v>
      </c>
      <c r="H112" s="149">
        <v>0</v>
      </c>
      <c r="I112" s="157">
        <v>65000</v>
      </c>
      <c r="J112" s="149">
        <v>0</v>
      </c>
      <c r="K112" s="149">
        <v>0</v>
      </c>
      <c r="L112" s="149">
        <v>0</v>
      </c>
      <c r="M112" s="137"/>
      <c r="N112" s="159" t="s">
        <v>567</v>
      </c>
      <c r="O112" s="159" t="s">
        <v>48</v>
      </c>
      <c r="P112" s="159" t="s">
        <v>472</v>
      </c>
      <c r="Q112" s="159" t="s">
        <v>568</v>
      </c>
      <c r="R112" s="159" t="s">
        <v>51</v>
      </c>
      <c r="S112" s="160" t="s">
        <v>52</v>
      </c>
      <c r="T112" s="159"/>
      <c r="U112" s="137"/>
    </row>
    <row r="113" spans="1:21" s="113" customFormat="1" ht="93" customHeight="1" x14ac:dyDescent="0.4">
      <c r="A113" s="156" t="s">
        <v>569</v>
      </c>
      <c r="B113" s="156" t="s">
        <v>570</v>
      </c>
      <c r="C113" s="156" t="s">
        <v>94</v>
      </c>
      <c r="D113" s="156" t="s">
        <v>43</v>
      </c>
      <c r="E113" s="156" t="s">
        <v>571</v>
      </c>
      <c r="F113" s="364" t="s">
        <v>514</v>
      </c>
      <c r="G113" s="156" t="s">
        <v>103</v>
      </c>
      <c r="H113" s="149">
        <v>0</v>
      </c>
      <c r="I113" s="157">
        <v>600000</v>
      </c>
      <c r="J113" s="149">
        <v>0</v>
      </c>
      <c r="K113" s="149">
        <v>0</v>
      </c>
      <c r="L113" s="149">
        <v>0</v>
      </c>
      <c r="M113" s="137"/>
      <c r="N113" s="159" t="s">
        <v>572</v>
      </c>
      <c r="O113" s="159" t="s">
        <v>48</v>
      </c>
      <c r="P113" s="159" t="s">
        <v>472</v>
      </c>
      <c r="Q113" s="159" t="s">
        <v>573</v>
      </c>
      <c r="R113" s="159" t="s">
        <v>574</v>
      </c>
      <c r="S113" s="160" t="s">
        <v>52</v>
      </c>
      <c r="T113" s="159"/>
      <c r="U113" s="137"/>
    </row>
    <row r="114" spans="1:21" s="113" customFormat="1" ht="69.75" customHeight="1" x14ac:dyDescent="0.4">
      <c r="A114" s="156" t="s">
        <v>575</v>
      </c>
      <c r="B114" s="156" t="s">
        <v>576</v>
      </c>
      <c r="C114" s="156" t="s">
        <v>94</v>
      </c>
      <c r="D114" s="156" t="s">
        <v>43</v>
      </c>
      <c r="E114" s="156" t="s">
        <v>577</v>
      </c>
      <c r="F114" s="364" t="s">
        <v>514</v>
      </c>
      <c r="G114" s="156" t="s">
        <v>103</v>
      </c>
      <c r="H114" s="149">
        <v>0</v>
      </c>
      <c r="I114" s="157">
        <v>600000</v>
      </c>
      <c r="J114" s="149">
        <v>0</v>
      </c>
      <c r="K114" s="149">
        <v>0</v>
      </c>
      <c r="L114" s="149">
        <v>0</v>
      </c>
      <c r="M114" s="137"/>
      <c r="N114" s="159" t="s">
        <v>578</v>
      </c>
      <c r="O114" s="159" t="s">
        <v>48</v>
      </c>
      <c r="P114" s="159" t="s">
        <v>579</v>
      </c>
      <c r="Q114" s="159" t="s">
        <v>580</v>
      </c>
      <c r="R114" s="159" t="s">
        <v>581</v>
      </c>
      <c r="S114" s="160" t="s">
        <v>52</v>
      </c>
      <c r="T114" s="159"/>
      <c r="U114" s="137"/>
    </row>
    <row r="115" spans="1:21" s="126" customFormat="1" ht="15.75" hidden="1" x14ac:dyDescent="0.5">
      <c r="A115" s="232" t="s">
        <v>582</v>
      </c>
      <c r="B115" s="226"/>
      <c r="C115" s="226"/>
      <c r="D115" s="226"/>
      <c r="E115" s="226"/>
      <c r="F115" s="226"/>
      <c r="G115" s="226"/>
      <c r="H115" s="235"/>
      <c r="I115" s="235"/>
      <c r="J115" s="235"/>
      <c r="K115" s="235"/>
      <c r="L115" s="226"/>
      <c r="M115" s="230">
        <f t="shared" si="2"/>
        <v>0</v>
      </c>
      <c r="N115" s="226"/>
      <c r="O115" s="231"/>
      <c r="P115" s="226"/>
      <c r="Q115" s="226"/>
      <c r="R115" s="226"/>
      <c r="S115" s="226"/>
      <c r="T115" s="226"/>
      <c r="U115" s="145"/>
    </row>
    <row r="116" spans="1:21" s="113" customFormat="1" ht="85.5" hidden="1" customHeight="1" x14ac:dyDescent="0.4">
      <c r="A116" s="156" t="s">
        <v>583</v>
      </c>
      <c r="B116" s="156" t="s">
        <v>584</v>
      </c>
      <c r="C116" s="156" t="s">
        <v>42</v>
      </c>
      <c r="D116" s="156" t="s">
        <v>43</v>
      </c>
      <c r="E116" s="156" t="s">
        <v>585</v>
      </c>
      <c r="F116" s="364" t="s">
        <v>514</v>
      </c>
      <c r="G116" s="156" t="s">
        <v>266</v>
      </c>
      <c r="H116" s="149">
        <v>0</v>
      </c>
      <c r="I116" s="157">
        <v>600000</v>
      </c>
      <c r="J116" s="158">
        <v>450000</v>
      </c>
      <c r="K116" s="149">
        <v>0</v>
      </c>
      <c r="L116" s="149">
        <v>0</v>
      </c>
      <c r="M116" s="137"/>
      <c r="N116" s="159" t="s">
        <v>231</v>
      </c>
      <c r="O116" s="159" t="s">
        <v>48</v>
      </c>
      <c r="P116" s="159" t="s">
        <v>542</v>
      </c>
      <c r="Q116" s="159" t="s">
        <v>580</v>
      </c>
      <c r="R116" s="159" t="s">
        <v>586</v>
      </c>
      <c r="S116" s="160" t="s">
        <v>52</v>
      </c>
      <c r="T116" s="159" t="s">
        <v>587</v>
      </c>
      <c r="U116" s="137"/>
    </row>
    <row r="117" spans="1:21" s="126" customFormat="1" ht="15.75" hidden="1" x14ac:dyDescent="0.5">
      <c r="A117" s="232" t="s">
        <v>588</v>
      </c>
      <c r="B117" s="226"/>
      <c r="C117" s="226"/>
      <c r="D117" s="226"/>
      <c r="E117" s="226"/>
      <c r="F117" s="226"/>
      <c r="G117" s="226"/>
      <c r="H117" s="235"/>
      <c r="I117" s="235"/>
      <c r="J117" s="229"/>
      <c r="K117" s="226"/>
      <c r="L117" s="226"/>
      <c r="M117" s="230"/>
      <c r="N117" s="226"/>
      <c r="O117" s="231"/>
      <c r="P117" s="226"/>
      <c r="Q117" s="226"/>
      <c r="R117" s="226"/>
      <c r="S117" s="226"/>
      <c r="T117" s="226"/>
      <c r="U117" s="145"/>
    </row>
    <row r="118" spans="1:21" s="113" customFormat="1" ht="57.75" hidden="1" customHeight="1" x14ac:dyDescent="0.4">
      <c r="A118" s="155"/>
      <c r="B118" s="156" t="s">
        <v>589</v>
      </c>
      <c r="C118" s="156" t="s">
        <v>42</v>
      </c>
      <c r="D118" s="156" t="s">
        <v>43</v>
      </c>
      <c r="E118" s="156" t="s">
        <v>590</v>
      </c>
      <c r="F118" s="364" t="s">
        <v>514</v>
      </c>
      <c r="G118" s="156" t="s">
        <v>129</v>
      </c>
      <c r="H118" s="149">
        <v>0</v>
      </c>
      <c r="I118" s="157">
        <v>100000</v>
      </c>
      <c r="J118" s="149">
        <v>0</v>
      </c>
      <c r="K118" s="149">
        <v>0</v>
      </c>
      <c r="L118" s="149">
        <v>0</v>
      </c>
      <c r="M118" s="159">
        <f t="shared" si="2"/>
        <v>100000</v>
      </c>
      <c r="N118" s="159" t="s">
        <v>591</v>
      </c>
      <c r="O118" s="160" t="s">
        <v>48</v>
      </c>
      <c r="P118" s="159" t="s">
        <v>472</v>
      </c>
      <c r="Q118" s="159" t="s">
        <v>592</v>
      </c>
      <c r="R118" s="159" t="s">
        <v>593</v>
      </c>
      <c r="S118" s="159" t="s">
        <v>52</v>
      </c>
      <c r="T118" s="159"/>
      <c r="U118" s="137"/>
    </row>
    <row r="119" spans="1:21" s="113" customFormat="1" ht="113.25" hidden="1" customHeight="1" x14ac:dyDescent="0.4">
      <c r="A119" s="155"/>
      <c r="B119" s="156" t="s">
        <v>594</v>
      </c>
      <c r="C119" s="156" t="s">
        <v>42</v>
      </c>
      <c r="D119" s="156" t="s">
        <v>43</v>
      </c>
      <c r="E119" s="156" t="s">
        <v>595</v>
      </c>
      <c r="F119" s="364" t="s">
        <v>244</v>
      </c>
      <c r="G119" s="156" t="s">
        <v>80</v>
      </c>
      <c r="H119" s="149">
        <v>0</v>
      </c>
      <c r="I119" s="149">
        <v>0</v>
      </c>
      <c r="J119" s="158">
        <v>400000</v>
      </c>
      <c r="K119" s="149">
        <v>0</v>
      </c>
      <c r="L119" s="149">
        <v>0</v>
      </c>
      <c r="M119" s="159">
        <f t="shared" si="2"/>
        <v>400000</v>
      </c>
      <c r="N119" s="159" t="s">
        <v>51</v>
      </c>
      <c r="O119" s="160" t="s">
        <v>596</v>
      </c>
      <c r="P119" s="159" t="s">
        <v>597</v>
      </c>
      <c r="Q119" s="159" t="s">
        <v>186</v>
      </c>
      <c r="R119" s="159" t="s">
        <v>52</v>
      </c>
      <c r="S119" s="159" t="s">
        <v>598</v>
      </c>
      <c r="T119" s="159" t="s">
        <v>92</v>
      </c>
      <c r="U119" s="137"/>
    </row>
    <row r="120" spans="1:21" s="113" customFormat="1" ht="20.25" hidden="1" customHeight="1" x14ac:dyDescent="0.65">
      <c r="A120" s="529" t="s">
        <v>599</v>
      </c>
      <c r="B120" s="529"/>
      <c r="C120" s="529"/>
      <c r="D120" s="529"/>
      <c r="E120" s="529"/>
      <c r="F120" s="529"/>
      <c r="G120" s="529"/>
      <c r="H120" s="529"/>
      <c r="I120" s="529"/>
      <c r="J120" s="529"/>
      <c r="K120" s="529"/>
      <c r="L120" s="529"/>
      <c r="M120" s="529"/>
      <c r="N120" s="529"/>
      <c r="O120" s="529"/>
      <c r="P120" s="529"/>
      <c r="Q120" s="529"/>
      <c r="R120" s="529"/>
      <c r="S120" s="529"/>
      <c r="T120" s="529"/>
      <c r="U120" s="137"/>
    </row>
    <row r="121" spans="1:21" s="113" customFormat="1" ht="22.5" hidden="1" customHeight="1" x14ac:dyDescent="0.4">
      <c r="A121" s="532" t="s">
        <v>600</v>
      </c>
      <c r="B121" s="532"/>
      <c r="C121" s="532"/>
      <c r="D121" s="532"/>
      <c r="E121" s="532"/>
      <c r="F121" s="532"/>
      <c r="G121" s="532"/>
      <c r="H121" s="532"/>
      <c r="I121" s="532"/>
      <c r="J121" s="532"/>
      <c r="K121" s="532"/>
      <c r="L121" s="532"/>
      <c r="M121" s="532"/>
      <c r="N121" s="532"/>
      <c r="O121" s="532"/>
      <c r="P121" s="532"/>
      <c r="Q121" s="532"/>
      <c r="R121" s="532"/>
      <c r="S121" s="532"/>
      <c r="T121" s="532"/>
      <c r="U121" s="137"/>
    </row>
    <row r="122" spans="1:21" s="124" customFormat="1" ht="81" customHeight="1" x14ac:dyDescent="0.5">
      <c r="A122" s="156" t="s">
        <v>601</v>
      </c>
      <c r="B122" s="156" t="s">
        <v>602</v>
      </c>
      <c r="C122" s="185" t="s">
        <v>94</v>
      </c>
      <c r="D122" s="185" t="s">
        <v>43</v>
      </c>
      <c r="E122" s="185" t="s">
        <v>603</v>
      </c>
      <c r="F122" s="363" t="s">
        <v>330</v>
      </c>
      <c r="G122" s="185" t="s">
        <v>103</v>
      </c>
      <c r="H122" s="149">
        <v>0</v>
      </c>
      <c r="I122" s="149">
        <v>100000</v>
      </c>
      <c r="J122" s="149">
        <v>0</v>
      </c>
      <c r="K122" s="149">
        <v>0</v>
      </c>
      <c r="L122" s="149">
        <v>0</v>
      </c>
      <c r="M122" s="148" t="s">
        <v>414</v>
      </c>
      <c r="N122" s="148" t="s">
        <v>604</v>
      </c>
      <c r="O122" s="148" t="s">
        <v>197</v>
      </c>
      <c r="P122" s="148" t="s">
        <v>605</v>
      </c>
      <c r="Q122" s="148" t="s">
        <v>199</v>
      </c>
      <c r="R122" s="148" t="s">
        <v>51</v>
      </c>
      <c r="S122" s="148" t="s">
        <v>84</v>
      </c>
      <c r="T122" s="187"/>
      <c r="U122" s="151"/>
    </row>
    <row r="123" spans="1:21" s="124" customFormat="1" ht="66" hidden="1" customHeight="1" x14ac:dyDescent="0.5">
      <c r="A123" s="191" t="s">
        <v>606</v>
      </c>
      <c r="B123" s="156" t="s">
        <v>607</v>
      </c>
      <c r="C123" s="185" t="s">
        <v>42</v>
      </c>
      <c r="D123" s="185" t="s">
        <v>43</v>
      </c>
      <c r="E123" s="185" t="s">
        <v>608</v>
      </c>
      <c r="F123" s="363" t="s">
        <v>330</v>
      </c>
      <c r="G123" s="185" t="s">
        <v>103</v>
      </c>
      <c r="H123" s="149">
        <v>0</v>
      </c>
      <c r="I123" s="149">
        <v>100000</v>
      </c>
      <c r="J123" s="149">
        <v>0</v>
      </c>
      <c r="K123" s="149">
        <v>0</v>
      </c>
      <c r="L123" s="149">
        <v>0</v>
      </c>
      <c r="M123" s="148" t="s">
        <v>414</v>
      </c>
      <c r="N123" s="193" t="s">
        <v>423</v>
      </c>
      <c r="O123" s="193" t="s">
        <v>48</v>
      </c>
      <c r="P123" s="148" t="s">
        <v>609</v>
      </c>
      <c r="Q123" s="148" t="s">
        <v>199</v>
      </c>
      <c r="R123" s="148" t="s">
        <v>610</v>
      </c>
      <c r="S123" s="148" t="s">
        <v>84</v>
      </c>
      <c r="T123" s="187"/>
      <c r="U123" s="151"/>
    </row>
    <row r="124" spans="1:21" s="124" customFormat="1" ht="95.25" hidden="1" customHeight="1" x14ac:dyDescent="0.5">
      <c r="A124" s="191" t="s">
        <v>611</v>
      </c>
      <c r="B124" s="156" t="s">
        <v>612</v>
      </c>
      <c r="C124" s="185" t="s">
        <v>42</v>
      </c>
      <c r="D124" s="185" t="s">
        <v>43</v>
      </c>
      <c r="E124" s="202" t="s">
        <v>613</v>
      </c>
      <c r="F124" s="363" t="s">
        <v>330</v>
      </c>
      <c r="G124" s="185" t="s">
        <v>103</v>
      </c>
      <c r="H124" s="149">
        <v>0</v>
      </c>
      <c r="I124" s="149">
        <v>100000</v>
      </c>
      <c r="J124" s="149">
        <v>0</v>
      </c>
      <c r="K124" s="149">
        <v>0</v>
      </c>
      <c r="L124" s="149">
        <v>0</v>
      </c>
      <c r="M124" s="148" t="s">
        <v>414</v>
      </c>
      <c r="N124" s="193" t="s">
        <v>408</v>
      </c>
      <c r="O124" s="193" t="s">
        <v>48</v>
      </c>
      <c r="P124" s="148" t="s">
        <v>614</v>
      </c>
      <c r="Q124" s="148" t="s">
        <v>615</v>
      </c>
      <c r="R124" s="148" t="s">
        <v>616</v>
      </c>
      <c r="S124" s="148" t="s">
        <v>84</v>
      </c>
      <c r="T124" s="187"/>
      <c r="U124" s="151"/>
    </row>
    <row r="125" spans="1:21" s="124" customFormat="1" ht="84" hidden="1" customHeight="1" x14ac:dyDescent="0.5">
      <c r="A125" s="191" t="s">
        <v>617</v>
      </c>
      <c r="B125" s="156" t="s">
        <v>618</v>
      </c>
      <c r="C125" s="185" t="s">
        <v>42</v>
      </c>
      <c r="D125" s="185" t="s">
        <v>43</v>
      </c>
      <c r="E125" s="185" t="s">
        <v>619</v>
      </c>
      <c r="F125" s="363" t="s">
        <v>330</v>
      </c>
      <c r="G125" s="185" t="s">
        <v>103</v>
      </c>
      <c r="H125" s="149">
        <v>0</v>
      </c>
      <c r="I125" s="149">
        <v>100000</v>
      </c>
      <c r="J125" s="149">
        <v>0</v>
      </c>
      <c r="K125" s="149">
        <v>0</v>
      </c>
      <c r="L125" s="149">
        <v>0</v>
      </c>
      <c r="M125" s="148" t="s">
        <v>414</v>
      </c>
      <c r="N125" s="193" t="s">
        <v>408</v>
      </c>
      <c r="O125" s="193" t="s">
        <v>48</v>
      </c>
      <c r="P125" s="148" t="s">
        <v>620</v>
      </c>
      <c r="Q125" s="148" t="s">
        <v>621</v>
      </c>
      <c r="R125" s="148" t="s">
        <v>51</v>
      </c>
      <c r="S125" s="148" t="s">
        <v>84</v>
      </c>
      <c r="T125" s="187"/>
      <c r="U125" s="151"/>
    </row>
    <row r="126" spans="1:21" s="113" customFormat="1" ht="22.5" hidden="1" customHeight="1" x14ac:dyDescent="0.4">
      <c r="A126" s="533" t="s">
        <v>622</v>
      </c>
      <c r="B126" s="533"/>
      <c r="C126" s="533"/>
      <c r="D126" s="533"/>
      <c r="E126" s="533"/>
      <c r="F126" s="533"/>
      <c r="G126" s="533"/>
      <c r="H126" s="533"/>
      <c r="I126" s="533"/>
      <c r="J126" s="533"/>
      <c r="K126" s="533"/>
      <c r="L126" s="533"/>
      <c r="M126" s="533"/>
      <c r="N126" s="533"/>
      <c r="O126" s="533"/>
      <c r="P126" s="533"/>
      <c r="Q126" s="533"/>
      <c r="R126" s="533"/>
      <c r="S126" s="533"/>
      <c r="T126" s="533"/>
      <c r="U126" s="137"/>
    </row>
    <row r="127" spans="1:21" s="114" customFormat="1" ht="165.75" hidden="1" customHeight="1" x14ac:dyDescent="0.5">
      <c r="A127" s="237" t="s">
        <v>623</v>
      </c>
      <c r="B127" s="203" t="s">
        <v>624</v>
      </c>
      <c r="C127" s="204" t="s">
        <v>42</v>
      </c>
      <c r="D127" s="204" t="s">
        <v>43</v>
      </c>
      <c r="E127" s="204" t="s">
        <v>625</v>
      </c>
      <c r="F127" s="365" t="s">
        <v>45</v>
      </c>
      <c r="G127" s="204" t="s">
        <v>103</v>
      </c>
      <c r="H127" s="149">
        <v>0</v>
      </c>
      <c r="I127" s="149">
        <v>280000</v>
      </c>
      <c r="J127" s="149">
        <f>6000*4*3</f>
        <v>72000</v>
      </c>
      <c r="K127" s="149">
        <v>0</v>
      </c>
      <c r="L127" s="149">
        <v>0</v>
      </c>
      <c r="M127" s="159" t="s">
        <v>219</v>
      </c>
      <c r="N127" s="238" t="s">
        <v>626</v>
      </c>
      <c r="O127" s="238" t="s">
        <v>73</v>
      </c>
      <c r="P127" s="159" t="s">
        <v>627</v>
      </c>
      <c r="Q127" s="159" t="s">
        <v>628</v>
      </c>
      <c r="R127" s="159" t="s">
        <v>629</v>
      </c>
      <c r="S127" s="159" t="s">
        <v>84</v>
      </c>
      <c r="T127" s="239"/>
      <c r="U127" s="240"/>
    </row>
    <row r="128" spans="1:21" s="114" customFormat="1" ht="165.75" hidden="1" customHeight="1" x14ac:dyDescent="0.5">
      <c r="A128" s="237"/>
      <c r="B128" s="203" t="s">
        <v>630</v>
      </c>
      <c r="C128" s="204" t="s">
        <v>67</v>
      </c>
      <c r="D128" s="204" t="s">
        <v>43</v>
      </c>
      <c r="E128" s="266" t="s">
        <v>631</v>
      </c>
      <c r="F128" s="159"/>
      <c r="G128" s="204" t="s">
        <v>96</v>
      </c>
      <c r="H128" s="149">
        <v>842299.2</v>
      </c>
      <c r="I128" s="149"/>
      <c r="J128" s="149"/>
      <c r="K128" s="149"/>
      <c r="L128" s="149"/>
      <c r="M128" s="159"/>
      <c r="N128" s="366" t="s">
        <v>632</v>
      </c>
      <c r="O128" s="238" t="s">
        <v>59</v>
      </c>
      <c r="P128" s="365" t="s">
        <v>633</v>
      </c>
      <c r="Q128" s="365" t="s">
        <v>633</v>
      </c>
      <c r="R128" s="365" t="s">
        <v>634</v>
      </c>
      <c r="S128" s="159"/>
      <c r="T128" s="239"/>
      <c r="U128" s="240"/>
    </row>
    <row r="129" spans="1:20" s="113" customFormat="1" x14ac:dyDescent="0.4">
      <c r="A129" s="108"/>
      <c r="B129" s="108"/>
      <c r="C129" s="108"/>
      <c r="D129" s="108"/>
      <c r="E129" s="108"/>
      <c r="F129" s="108"/>
      <c r="G129" s="108"/>
      <c r="H129" s="109"/>
      <c r="I129" s="110"/>
      <c r="J129" s="111"/>
      <c r="K129" s="111"/>
      <c r="L129" s="112"/>
      <c r="M129" s="112"/>
      <c r="N129" s="112"/>
      <c r="O129" s="112"/>
      <c r="P129" s="112"/>
      <c r="Q129" s="112"/>
      <c r="R129" s="112"/>
      <c r="S129" s="112"/>
      <c r="T129" s="112"/>
    </row>
    <row r="130" spans="1:20" s="113" customFormat="1" x14ac:dyDescent="0.4">
      <c r="A130" s="108"/>
      <c r="B130" s="108"/>
      <c r="C130" s="108"/>
      <c r="D130" s="108"/>
      <c r="E130" s="108"/>
      <c r="F130" s="108"/>
      <c r="G130" s="108"/>
      <c r="H130" s="109"/>
      <c r="I130" s="110"/>
      <c r="J130" s="111"/>
      <c r="K130" s="111"/>
      <c r="L130" s="112"/>
      <c r="M130" s="112"/>
      <c r="N130" s="112"/>
      <c r="O130" s="112"/>
      <c r="P130" s="112"/>
      <c r="Q130" s="112"/>
      <c r="R130" s="112"/>
      <c r="S130" s="112"/>
      <c r="T130" s="112"/>
    </row>
    <row r="131" spans="1:20" s="113" customFormat="1" x14ac:dyDescent="0.4">
      <c r="A131" s="108"/>
      <c r="B131" s="108"/>
      <c r="C131" s="108"/>
      <c r="D131" s="108"/>
      <c r="E131" s="108"/>
      <c r="F131" s="108"/>
      <c r="G131" s="108"/>
      <c r="H131" s="109"/>
      <c r="I131" s="110"/>
      <c r="J131" s="111"/>
      <c r="K131" s="111"/>
      <c r="L131" s="112"/>
      <c r="M131" s="112"/>
      <c r="N131" s="112"/>
      <c r="O131" s="112"/>
      <c r="P131" s="112"/>
      <c r="Q131" s="112"/>
      <c r="R131" s="112"/>
      <c r="S131" s="112"/>
      <c r="T131" s="112"/>
    </row>
    <row r="132" spans="1:20" s="113" customFormat="1" x14ac:dyDescent="0.4">
      <c r="H132" s="114"/>
      <c r="I132" s="110"/>
      <c r="J132" s="111"/>
      <c r="K132" s="111"/>
    </row>
    <row r="133" spans="1:20" s="113" customFormat="1" x14ac:dyDescent="0.4">
      <c r="A133" s="115" t="s">
        <v>635</v>
      </c>
      <c r="B133" s="115"/>
      <c r="D133" s="115" t="s">
        <v>636</v>
      </c>
      <c r="E133" s="115"/>
      <c r="H133" s="114"/>
      <c r="I133" s="110"/>
      <c r="J133" s="111"/>
      <c r="K133" s="111"/>
    </row>
    <row r="134" spans="1:20" s="113" customFormat="1" x14ac:dyDescent="0.4">
      <c r="A134" s="116" t="s">
        <v>637</v>
      </c>
      <c r="B134" s="116" t="s">
        <v>638</v>
      </c>
      <c r="D134" s="116" t="s">
        <v>637</v>
      </c>
      <c r="E134" s="116" t="s">
        <v>638</v>
      </c>
      <c r="H134" s="114"/>
      <c r="I134" s="110"/>
      <c r="J134" s="111"/>
      <c r="K134" s="111"/>
    </row>
    <row r="135" spans="1:20" s="113" customFormat="1" x14ac:dyDescent="0.4">
      <c r="A135" s="117" t="s">
        <v>5</v>
      </c>
      <c r="B135" s="118">
        <f>I4+I5+I6+I7+I8+I9+I10+I12+I13+I14+I15+I17+I18+I19+I20+I21+I22+I26+I27+I28+I29+I30+I31+I33+I34+I35+I36+I37+I38+I39+I40+I41+I42+I43+I45+I46+I47+I48+I49+I50+I51+I52+I53+I55+I59+I60+I62+I63+I64+I65+I66+I67+I68+I69+I70+I71+I72+I74+I76+I77+I78+I80+I81+I82+I83+I84+I85+I86+I87+I88+I89+I90+I91+I92+I93+I94+I95+I100+I101+I102+I103+I104+I105+I106+I108+I109+I110+I111+I112+I113+I114+I116+I118+I119+I122+I123+I124+I125+I127</f>
        <v>10018797</v>
      </c>
      <c r="D135" s="117" t="s">
        <v>5</v>
      </c>
      <c r="E135" s="118"/>
      <c r="H135" s="114"/>
      <c r="I135" s="110"/>
      <c r="J135" s="111"/>
      <c r="K135" s="111"/>
    </row>
    <row r="136" spans="1:20" s="113" customFormat="1" x14ac:dyDescent="0.4">
      <c r="A136" s="117" t="s">
        <v>7</v>
      </c>
      <c r="B136" s="118">
        <f>H3+H58+H79+H99</f>
        <v>13196019.800000001</v>
      </c>
      <c r="D136" s="117" t="s">
        <v>7</v>
      </c>
      <c r="E136" s="118">
        <v>0</v>
      </c>
      <c r="H136" s="119"/>
      <c r="I136" s="110"/>
      <c r="J136" s="111"/>
      <c r="K136" s="111"/>
    </row>
    <row r="137" spans="1:20" s="113" customFormat="1" x14ac:dyDescent="0.4">
      <c r="A137" s="117" t="s">
        <v>8</v>
      </c>
      <c r="B137" s="118">
        <f>SUM(J4:J119)</f>
        <v>10343361</v>
      </c>
      <c r="D137" s="117" t="s">
        <v>8</v>
      </c>
      <c r="E137" s="118">
        <v>0</v>
      </c>
      <c r="H137" s="114"/>
      <c r="I137" s="110"/>
      <c r="J137" s="111"/>
      <c r="K137" s="111"/>
    </row>
    <row r="138" spans="1:20" s="113" customFormat="1" x14ac:dyDescent="0.4">
      <c r="A138" s="117" t="s">
        <v>9</v>
      </c>
      <c r="B138" s="120">
        <v>16500000</v>
      </c>
      <c r="D138" s="117" t="s">
        <v>9</v>
      </c>
      <c r="E138" s="118">
        <v>0</v>
      </c>
      <c r="H138" s="114"/>
      <c r="I138" s="110"/>
      <c r="J138" s="111"/>
      <c r="K138" s="111"/>
    </row>
    <row r="139" spans="1:20" s="113" customFormat="1" x14ac:dyDescent="0.4">
      <c r="A139" s="117" t="s">
        <v>10</v>
      </c>
      <c r="B139" s="118">
        <f>SUM(L4:L119)</f>
        <v>9673405</v>
      </c>
      <c r="D139" s="117" t="s">
        <v>10</v>
      </c>
      <c r="E139" s="118">
        <v>0</v>
      </c>
      <c r="H139" s="114"/>
      <c r="I139" s="114"/>
      <c r="J139" s="121"/>
    </row>
    <row r="140" spans="1:20" s="113" customFormat="1" x14ac:dyDescent="0.4">
      <c r="A140" s="117" t="s">
        <v>11</v>
      </c>
      <c r="B140" s="118">
        <f>SUM(B135:B139)</f>
        <v>59731582.799999997</v>
      </c>
      <c r="D140" s="117" t="s">
        <v>11</v>
      </c>
      <c r="E140" s="118">
        <f>SUM(E135:E139)</f>
        <v>0</v>
      </c>
      <c r="H140" s="114"/>
      <c r="I140" s="114"/>
      <c r="J140" s="121"/>
    </row>
    <row r="141" spans="1:20" s="113" customFormat="1" x14ac:dyDescent="0.4">
      <c r="H141" s="114"/>
      <c r="I141" s="114"/>
      <c r="J141" s="121"/>
    </row>
    <row r="142" spans="1:20" s="113" customFormat="1" x14ac:dyDescent="0.4">
      <c r="H142" s="114"/>
      <c r="I142" s="114"/>
      <c r="J142" s="121"/>
    </row>
    <row r="143" spans="1:20" s="113" customFormat="1" x14ac:dyDescent="0.4">
      <c r="A143" s="113" t="s">
        <v>639</v>
      </c>
      <c r="H143" s="114"/>
      <c r="I143" s="114"/>
      <c r="J143" s="121"/>
    </row>
    <row r="144" spans="1:20" s="113" customFormat="1" x14ac:dyDescent="0.4">
      <c r="A144" s="113" t="s">
        <v>640</v>
      </c>
      <c r="H144" s="114"/>
      <c r="I144" s="114"/>
      <c r="J144" s="121"/>
    </row>
    <row r="145" spans="2:10" s="113" customFormat="1" x14ac:dyDescent="0.4">
      <c r="H145" s="114"/>
      <c r="I145" s="114"/>
      <c r="J145" s="121"/>
    </row>
    <row r="146" spans="2:10" s="113" customFormat="1" x14ac:dyDescent="0.4">
      <c r="H146" s="114"/>
      <c r="I146" s="114"/>
      <c r="J146" s="121"/>
    </row>
    <row r="147" spans="2:10" s="113" customFormat="1" x14ac:dyDescent="0.4">
      <c r="B147" s="265"/>
      <c r="H147" s="114"/>
      <c r="I147" s="114"/>
      <c r="J147" s="121"/>
    </row>
    <row r="148" spans="2:10" s="113" customFormat="1" x14ac:dyDescent="0.4">
      <c r="B148" s="265"/>
      <c r="H148" s="114"/>
      <c r="I148" s="114"/>
      <c r="J148" s="121"/>
    </row>
    <row r="149" spans="2:10" s="113" customFormat="1" x14ac:dyDescent="0.4">
      <c r="H149" s="114"/>
      <c r="I149" s="114"/>
      <c r="J149" s="121"/>
    </row>
    <row r="150" spans="2:10" s="113" customFormat="1" x14ac:dyDescent="0.4">
      <c r="H150" s="114"/>
      <c r="I150" s="114"/>
      <c r="J150" s="121"/>
    </row>
    <row r="151" spans="2:10" s="113" customFormat="1" x14ac:dyDescent="0.4">
      <c r="H151" s="114"/>
      <c r="I151" s="114"/>
      <c r="J151" s="121"/>
    </row>
    <row r="152" spans="2:10" s="113" customFormat="1" x14ac:dyDescent="0.4">
      <c r="H152" s="114"/>
      <c r="I152" s="114"/>
      <c r="J152" s="121"/>
    </row>
    <row r="153" spans="2:10" s="113" customFormat="1" x14ac:dyDescent="0.4">
      <c r="H153" s="114"/>
      <c r="I153" s="114"/>
      <c r="J153" s="121"/>
    </row>
    <row r="154" spans="2:10" s="113" customFormat="1" x14ac:dyDescent="0.4">
      <c r="H154" s="114"/>
      <c r="I154" s="114"/>
      <c r="J154" s="121"/>
    </row>
    <row r="155" spans="2:10" s="113" customFormat="1" x14ac:dyDescent="0.4">
      <c r="H155" s="114"/>
      <c r="I155" s="114"/>
      <c r="J155" s="121"/>
    </row>
    <row r="156" spans="2:10" s="113" customFormat="1" x14ac:dyDescent="0.4">
      <c r="H156" s="114"/>
      <c r="I156" s="114"/>
      <c r="J156" s="121"/>
    </row>
    <row r="157" spans="2:10" s="113" customFormat="1" x14ac:dyDescent="0.4">
      <c r="H157" s="114"/>
      <c r="I157" s="114"/>
      <c r="J157" s="121"/>
    </row>
    <row r="158" spans="2:10" s="113" customFormat="1" x14ac:dyDescent="0.4">
      <c r="H158" s="114"/>
      <c r="I158" s="114"/>
      <c r="J158" s="121"/>
    </row>
    <row r="159" spans="2:10" s="113" customFormat="1" x14ac:dyDescent="0.4">
      <c r="H159" s="114"/>
      <c r="I159" s="114"/>
      <c r="J159" s="121"/>
    </row>
    <row r="160" spans="2:10" s="113" customFormat="1" x14ac:dyDescent="0.4">
      <c r="H160" s="114"/>
      <c r="I160" s="114"/>
      <c r="J160" s="121"/>
    </row>
    <row r="161" spans="8:10" s="113" customFormat="1" x14ac:dyDescent="0.4">
      <c r="H161" s="114"/>
      <c r="I161" s="114"/>
      <c r="J161" s="121"/>
    </row>
    <row r="162" spans="8:10" s="113" customFormat="1" x14ac:dyDescent="0.4">
      <c r="H162" s="114"/>
      <c r="I162" s="114"/>
      <c r="J162" s="121"/>
    </row>
    <row r="163" spans="8:10" s="113" customFormat="1" x14ac:dyDescent="0.4">
      <c r="H163" s="114"/>
      <c r="I163" s="114"/>
      <c r="J163" s="121"/>
    </row>
    <row r="164" spans="8:10" s="113" customFormat="1" x14ac:dyDescent="0.4">
      <c r="H164" s="114"/>
      <c r="I164" s="114"/>
      <c r="J164" s="121"/>
    </row>
    <row r="165" spans="8:10" s="113" customFormat="1" x14ac:dyDescent="0.4">
      <c r="H165" s="114"/>
      <c r="I165" s="114"/>
      <c r="J165" s="121"/>
    </row>
    <row r="166" spans="8:10" s="113" customFormat="1" x14ac:dyDescent="0.4">
      <c r="H166" s="114"/>
      <c r="I166" s="114"/>
      <c r="J166" s="121"/>
    </row>
    <row r="167" spans="8:10" s="113" customFormat="1" x14ac:dyDescent="0.4">
      <c r="H167" s="114"/>
      <c r="I167" s="114"/>
      <c r="J167" s="121"/>
    </row>
    <row r="168" spans="8:10" s="113" customFormat="1" x14ac:dyDescent="0.4">
      <c r="H168" s="114"/>
      <c r="I168" s="114"/>
      <c r="J168" s="121"/>
    </row>
    <row r="169" spans="8:10" s="113" customFormat="1" x14ac:dyDescent="0.4">
      <c r="H169" s="114"/>
      <c r="I169" s="114"/>
      <c r="J169" s="121"/>
    </row>
    <row r="170" spans="8:10" s="113" customFormat="1" x14ac:dyDescent="0.4">
      <c r="H170" s="114"/>
      <c r="I170" s="114"/>
      <c r="J170" s="121"/>
    </row>
    <row r="171" spans="8:10" s="113" customFormat="1" x14ac:dyDescent="0.4">
      <c r="H171" s="114"/>
      <c r="I171" s="114"/>
      <c r="J171" s="121"/>
    </row>
    <row r="172" spans="8:10" s="113" customFormat="1" x14ac:dyDescent="0.4">
      <c r="H172" s="114"/>
      <c r="I172" s="114"/>
      <c r="J172" s="121"/>
    </row>
    <row r="173" spans="8:10" s="113" customFormat="1" x14ac:dyDescent="0.4">
      <c r="H173" s="114"/>
      <c r="I173" s="114"/>
      <c r="J173" s="121"/>
    </row>
    <row r="174" spans="8:10" s="113" customFormat="1" x14ac:dyDescent="0.4">
      <c r="H174" s="114"/>
      <c r="I174" s="114"/>
      <c r="J174" s="121"/>
    </row>
    <row r="175" spans="8:10" s="113" customFormat="1" x14ac:dyDescent="0.4">
      <c r="H175" s="114"/>
      <c r="I175" s="114"/>
      <c r="J175" s="121"/>
    </row>
    <row r="176" spans="8:10" s="113" customFormat="1" x14ac:dyDescent="0.4">
      <c r="H176" s="114"/>
      <c r="I176" s="114"/>
      <c r="J176" s="121"/>
    </row>
    <row r="177" spans="8:10" s="113" customFormat="1" x14ac:dyDescent="0.4">
      <c r="H177" s="114"/>
      <c r="I177" s="114"/>
      <c r="J177" s="121"/>
    </row>
    <row r="178" spans="8:10" s="113" customFormat="1" x14ac:dyDescent="0.4">
      <c r="H178" s="114"/>
      <c r="I178" s="114"/>
      <c r="J178" s="121"/>
    </row>
    <row r="179" spans="8:10" s="113" customFormat="1" x14ac:dyDescent="0.4">
      <c r="H179" s="114"/>
      <c r="I179" s="114"/>
      <c r="J179" s="121"/>
    </row>
    <row r="180" spans="8:10" s="113" customFormat="1" x14ac:dyDescent="0.4">
      <c r="H180" s="114"/>
      <c r="I180" s="114"/>
      <c r="J180" s="121"/>
    </row>
    <row r="181" spans="8:10" s="113" customFormat="1" x14ac:dyDescent="0.4">
      <c r="H181" s="114"/>
      <c r="I181" s="114"/>
      <c r="J181" s="121"/>
    </row>
    <row r="182" spans="8:10" s="113" customFormat="1" x14ac:dyDescent="0.4">
      <c r="H182" s="114"/>
      <c r="I182" s="114"/>
      <c r="J182" s="121"/>
    </row>
    <row r="183" spans="8:10" s="113" customFormat="1" x14ac:dyDescent="0.4">
      <c r="H183" s="114"/>
      <c r="I183" s="114"/>
      <c r="J183" s="121"/>
    </row>
    <row r="184" spans="8:10" s="113" customFormat="1" x14ac:dyDescent="0.4">
      <c r="H184" s="114"/>
      <c r="I184" s="114"/>
      <c r="J184" s="121"/>
    </row>
    <row r="185" spans="8:10" s="113" customFormat="1" x14ac:dyDescent="0.4">
      <c r="H185" s="114"/>
      <c r="I185" s="114"/>
      <c r="J185" s="121"/>
    </row>
    <row r="186" spans="8:10" s="113" customFormat="1" x14ac:dyDescent="0.4">
      <c r="H186" s="114"/>
      <c r="I186" s="114"/>
      <c r="J186" s="121"/>
    </row>
    <row r="187" spans="8:10" s="113" customFormat="1" x14ac:dyDescent="0.4">
      <c r="H187" s="114"/>
      <c r="I187" s="114"/>
      <c r="J187" s="121"/>
    </row>
    <row r="188" spans="8:10" s="113" customFormat="1" x14ac:dyDescent="0.4">
      <c r="H188" s="114"/>
      <c r="I188" s="114"/>
      <c r="J188" s="121"/>
    </row>
    <row r="189" spans="8:10" s="113" customFormat="1" x14ac:dyDescent="0.4">
      <c r="H189" s="114"/>
      <c r="I189" s="114"/>
      <c r="J189" s="121"/>
    </row>
    <row r="190" spans="8:10" s="113" customFormat="1" x14ac:dyDescent="0.4">
      <c r="H190" s="114"/>
      <c r="I190" s="114"/>
      <c r="J190" s="121"/>
    </row>
    <row r="191" spans="8:10" s="113" customFormat="1" x14ac:dyDescent="0.4">
      <c r="H191" s="114"/>
      <c r="I191" s="114"/>
      <c r="J191" s="121"/>
    </row>
    <row r="192" spans="8:10" s="113" customFormat="1" x14ac:dyDescent="0.4">
      <c r="H192" s="114"/>
      <c r="I192" s="114"/>
      <c r="J192" s="121"/>
    </row>
    <row r="193" spans="8:10" s="113" customFormat="1" x14ac:dyDescent="0.4">
      <c r="H193" s="114"/>
      <c r="I193" s="114"/>
      <c r="J193" s="121"/>
    </row>
    <row r="194" spans="8:10" s="113" customFormat="1" x14ac:dyDescent="0.4">
      <c r="H194" s="114"/>
      <c r="I194" s="114"/>
      <c r="J194" s="121"/>
    </row>
    <row r="195" spans="8:10" s="113" customFormat="1" x14ac:dyDescent="0.4">
      <c r="H195" s="114"/>
      <c r="I195" s="114"/>
      <c r="J195" s="121"/>
    </row>
    <row r="196" spans="8:10" s="113" customFormat="1" x14ac:dyDescent="0.4">
      <c r="H196" s="114"/>
      <c r="I196" s="114"/>
      <c r="J196" s="121"/>
    </row>
    <row r="197" spans="8:10" s="113" customFormat="1" x14ac:dyDescent="0.4">
      <c r="H197" s="114"/>
      <c r="I197" s="114"/>
      <c r="J197" s="121"/>
    </row>
    <row r="198" spans="8:10" s="113" customFormat="1" x14ac:dyDescent="0.4">
      <c r="H198" s="114"/>
      <c r="I198" s="114"/>
      <c r="J198" s="121"/>
    </row>
    <row r="199" spans="8:10" s="113" customFormat="1" x14ac:dyDescent="0.4">
      <c r="H199" s="114"/>
      <c r="I199" s="114"/>
      <c r="J199" s="121"/>
    </row>
    <row r="200" spans="8:10" s="113" customFormat="1" x14ac:dyDescent="0.4">
      <c r="H200" s="114"/>
      <c r="I200" s="114"/>
      <c r="J200" s="121"/>
    </row>
    <row r="201" spans="8:10" s="113" customFormat="1" x14ac:dyDescent="0.4">
      <c r="H201" s="114"/>
      <c r="I201" s="114"/>
      <c r="J201" s="121"/>
    </row>
    <row r="202" spans="8:10" s="113" customFormat="1" x14ac:dyDescent="0.4">
      <c r="H202" s="114"/>
      <c r="I202" s="114"/>
      <c r="J202" s="121"/>
    </row>
    <row r="203" spans="8:10" s="113" customFormat="1" x14ac:dyDescent="0.4">
      <c r="H203" s="114"/>
      <c r="I203" s="114"/>
      <c r="J203" s="121"/>
    </row>
    <row r="204" spans="8:10" s="113" customFormat="1" x14ac:dyDescent="0.4">
      <c r="H204" s="114"/>
      <c r="I204" s="114"/>
      <c r="J204" s="121"/>
    </row>
    <row r="205" spans="8:10" s="113" customFormat="1" x14ac:dyDescent="0.4">
      <c r="H205" s="114"/>
      <c r="I205" s="114"/>
      <c r="J205" s="121"/>
    </row>
    <row r="206" spans="8:10" s="113" customFormat="1" x14ac:dyDescent="0.4">
      <c r="H206" s="114"/>
      <c r="I206" s="114"/>
      <c r="J206" s="121"/>
    </row>
    <row r="207" spans="8:10" s="113" customFormat="1" x14ac:dyDescent="0.4">
      <c r="H207" s="114"/>
      <c r="I207" s="114"/>
      <c r="J207" s="121"/>
    </row>
    <row r="208" spans="8:10" s="113" customFormat="1" x14ac:dyDescent="0.4">
      <c r="H208" s="114"/>
      <c r="I208" s="114"/>
      <c r="J208" s="121"/>
    </row>
    <row r="209" spans="8:10" s="113" customFormat="1" x14ac:dyDescent="0.4">
      <c r="H209" s="114"/>
      <c r="I209" s="114"/>
      <c r="J209" s="121"/>
    </row>
    <row r="210" spans="8:10" s="113" customFormat="1" x14ac:dyDescent="0.4">
      <c r="H210" s="114"/>
      <c r="I210" s="114"/>
      <c r="J210" s="121"/>
    </row>
    <row r="211" spans="8:10" s="113" customFormat="1" x14ac:dyDescent="0.4">
      <c r="H211" s="114"/>
      <c r="I211" s="114"/>
      <c r="J211" s="121"/>
    </row>
    <row r="212" spans="8:10" s="113" customFormat="1" x14ac:dyDescent="0.4">
      <c r="H212" s="114"/>
      <c r="I212" s="114"/>
      <c r="J212" s="121"/>
    </row>
    <row r="213" spans="8:10" s="113" customFormat="1" x14ac:dyDescent="0.4">
      <c r="H213" s="114"/>
      <c r="I213" s="114"/>
      <c r="J213" s="121"/>
    </row>
    <row r="214" spans="8:10" s="113" customFormat="1" x14ac:dyDescent="0.4">
      <c r="H214" s="114"/>
      <c r="I214" s="114"/>
      <c r="J214" s="121"/>
    </row>
    <row r="215" spans="8:10" s="113" customFormat="1" x14ac:dyDescent="0.4">
      <c r="H215" s="114"/>
      <c r="I215" s="114"/>
      <c r="J215" s="121"/>
    </row>
    <row r="216" spans="8:10" s="113" customFormat="1" x14ac:dyDescent="0.4">
      <c r="H216" s="114"/>
      <c r="I216" s="114"/>
      <c r="J216" s="121"/>
    </row>
    <row r="217" spans="8:10" s="113" customFormat="1" x14ac:dyDescent="0.4">
      <c r="H217" s="114"/>
      <c r="I217" s="114"/>
      <c r="J217" s="121"/>
    </row>
    <row r="218" spans="8:10" s="113" customFormat="1" x14ac:dyDescent="0.4">
      <c r="H218" s="114"/>
      <c r="I218" s="114"/>
      <c r="J218" s="121"/>
    </row>
    <row r="219" spans="8:10" s="113" customFormat="1" x14ac:dyDescent="0.4">
      <c r="H219" s="114"/>
      <c r="I219" s="114"/>
      <c r="J219" s="121"/>
    </row>
    <row r="220" spans="8:10" s="113" customFormat="1" x14ac:dyDescent="0.4">
      <c r="H220" s="114"/>
      <c r="I220" s="114"/>
      <c r="J220" s="121"/>
    </row>
    <row r="221" spans="8:10" s="113" customFormat="1" x14ac:dyDescent="0.4">
      <c r="H221" s="114"/>
      <c r="I221" s="114"/>
      <c r="J221" s="121"/>
    </row>
    <row r="222" spans="8:10" s="113" customFormat="1" x14ac:dyDescent="0.4">
      <c r="H222" s="114"/>
      <c r="I222" s="114"/>
      <c r="J222" s="121"/>
    </row>
    <row r="223" spans="8:10" s="113" customFormat="1" x14ac:dyDescent="0.4">
      <c r="H223" s="114"/>
      <c r="I223" s="114"/>
      <c r="J223" s="121"/>
    </row>
    <row r="224" spans="8:10" s="113" customFormat="1" x14ac:dyDescent="0.4">
      <c r="H224" s="114"/>
      <c r="I224" s="114"/>
      <c r="J224" s="121"/>
    </row>
    <row r="225" spans="8:10" s="113" customFormat="1" x14ac:dyDescent="0.4">
      <c r="H225" s="114"/>
      <c r="I225" s="114"/>
      <c r="J225" s="121"/>
    </row>
    <row r="226" spans="8:10" s="113" customFormat="1" x14ac:dyDescent="0.4">
      <c r="H226" s="114"/>
      <c r="I226" s="114"/>
      <c r="J226" s="121"/>
    </row>
    <row r="227" spans="8:10" s="113" customFormat="1" x14ac:dyDescent="0.4">
      <c r="H227" s="114"/>
      <c r="I227" s="114"/>
      <c r="J227" s="121"/>
    </row>
    <row r="228" spans="8:10" s="113" customFormat="1" x14ac:dyDescent="0.4">
      <c r="H228" s="114"/>
      <c r="I228" s="114"/>
      <c r="J228" s="121"/>
    </row>
    <row r="229" spans="8:10" s="113" customFormat="1" x14ac:dyDescent="0.4">
      <c r="H229" s="114"/>
      <c r="I229" s="114"/>
      <c r="J229" s="121"/>
    </row>
    <row r="230" spans="8:10" s="113" customFormat="1" x14ac:dyDescent="0.4">
      <c r="H230" s="114"/>
      <c r="I230" s="114"/>
      <c r="J230" s="121"/>
    </row>
    <row r="231" spans="8:10" s="113" customFormat="1" x14ac:dyDescent="0.4">
      <c r="H231" s="114"/>
      <c r="I231" s="114"/>
      <c r="J231" s="121"/>
    </row>
    <row r="232" spans="8:10" s="113" customFormat="1" x14ac:dyDescent="0.4">
      <c r="H232" s="114"/>
      <c r="I232" s="114"/>
      <c r="J232" s="121"/>
    </row>
    <row r="233" spans="8:10" s="113" customFormat="1" x14ac:dyDescent="0.4">
      <c r="H233" s="114"/>
      <c r="I233" s="114"/>
      <c r="J233" s="121"/>
    </row>
    <row r="234" spans="8:10" s="113" customFormat="1" x14ac:dyDescent="0.4">
      <c r="H234" s="114"/>
      <c r="I234" s="114"/>
      <c r="J234" s="121"/>
    </row>
    <row r="235" spans="8:10" s="113" customFormat="1" x14ac:dyDescent="0.4">
      <c r="H235" s="114"/>
      <c r="I235" s="114"/>
      <c r="J235" s="121"/>
    </row>
    <row r="236" spans="8:10" s="113" customFormat="1" x14ac:dyDescent="0.4">
      <c r="H236" s="114"/>
      <c r="I236" s="114"/>
      <c r="J236" s="121"/>
    </row>
    <row r="237" spans="8:10" s="113" customFormat="1" x14ac:dyDescent="0.4">
      <c r="H237" s="114"/>
      <c r="I237" s="114"/>
      <c r="J237" s="121"/>
    </row>
    <row r="238" spans="8:10" s="113" customFormat="1" x14ac:dyDescent="0.4">
      <c r="H238" s="114"/>
      <c r="I238" s="114"/>
      <c r="J238" s="121"/>
    </row>
    <row r="239" spans="8:10" s="113" customFormat="1" x14ac:dyDescent="0.4">
      <c r="H239" s="114"/>
      <c r="I239" s="114"/>
      <c r="J239" s="121"/>
    </row>
    <row r="240" spans="8:10" s="113" customFormat="1" x14ac:dyDescent="0.4">
      <c r="H240" s="114"/>
      <c r="I240" s="114"/>
      <c r="J240" s="121"/>
    </row>
    <row r="241" spans="8:10" s="113" customFormat="1" x14ac:dyDescent="0.4">
      <c r="H241" s="114"/>
      <c r="I241" s="114"/>
      <c r="J241" s="121"/>
    </row>
    <row r="242" spans="8:10" s="113" customFormat="1" x14ac:dyDescent="0.4">
      <c r="H242" s="114"/>
      <c r="I242" s="114"/>
      <c r="J242" s="121"/>
    </row>
    <row r="243" spans="8:10" s="113" customFormat="1" x14ac:dyDescent="0.4">
      <c r="H243" s="114"/>
      <c r="I243" s="114"/>
      <c r="J243" s="121"/>
    </row>
    <row r="244" spans="8:10" s="113" customFormat="1" x14ac:dyDescent="0.4">
      <c r="H244" s="114"/>
      <c r="I244" s="114"/>
      <c r="J244" s="121"/>
    </row>
    <row r="245" spans="8:10" s="113" customFormat="1" x14ac:dyDescent="0.4">
      <c r="H245" s="114"/>
      <c r="I245" s="114"/>
      <c r="J245" s="121"/>
    </row>
    <row r="246" spans="8:10" s="113" customFormat="1" x14ac:dyDescent="0.4">
      <c r="H246" s="114"/>
      <c r="I246" s="114"/>
      <c r="J246" s="121"/>
    </row>
    <row r="247" spans="8:10" s="113" customFormat="1" x14ac:dyDescent="0.4">
      <c r="H247" s="114"/>
      <c r="I247" s="114"/>
      <c r="J247" s="121"/>
    </row>
    <row r="248" spans="8:10" s="113" customFormat="1" x14ac:dyDescent="0.4">
      <c r="H248" s="114"/>
      <c r="I248" s="114"/>
      <c r="J248" s="121"/>
    </row>
    <row r="249" spans="8:10" s="113" customFormat="1" x14ac:dyDescent="0.4">
      <c r="H249" s="114"/>
      <c r="I249" s="114"/>
      <c r="J249" s="121"/>
    </row>
    <row r="250" spans="8:10" s="113" customFormat="1" x14ac:dyDescent="0.4">
      <c r="H250" s="114"/>
      <c r="I250" s="114"/>
      <c r="J250" s="121"/>
    </row>
    <row r="251" spans="8:10" s="113" customFormat="1" x14ac:dyDescent="0.4">
      <c r="H251" s="114"/>
      <c r="I251" s="114"/>
      <c r="J251" s="121"/>
    </row>
    <row r="252" spans="8:10" s="113" customFormat="1" x14ac:dyDescent="0.4">
      <c r="H252" s="114"/>
      <c r="I252" s="114"/>
      <c r="J252" s="121"/>
    </row>
    <row r="253" spans="8:10" s="113" customFormat="1" x14ac:dyDescent="0.4">
      <c r="H253" s="114"/>
      <c r="I253" s="114"/>
      <c r="J253" s="121"/>
    </row>
    <row r="254" spans="8:10" s="113" customFormat="1" x14ac:dyDescent="0.4">
      <c r="H254" s="114"/>
      <c r="I254" s="114"/>
      <c r="J254" s="121"/>
    </row>
    <row r="255" spans="8:10" s="113" customFormat="1" x14ac:dyDescent="0.4">
      <c r="H255" s="114"/>
      <c r="I255" s="114"/>
      <c r="J255" s="121"/>
    </row>
    <row r="256" spans="8:10" s="113" customFormat="1" x14ac:dyDescent="0.4">
      <c r="H256" s="114"/>
      <c r="I256" s="114"/>
      <c r="J256" s="121"/>
    </row>
    <row r="257" spans="8:10" s="113" customFormat="1" x14ac:dyDescent="0.4">
      <c r="H257" s="114"/>
      <c r="I257" s="114"/>
      <c r="J257" s="121"/>
    </row>
    <row r="258" spans="8:10" s="113" customFormat="1" x14ac:dyDescent="0.4">
      <c r="H258" s="114"/>
      <c r="I258" s="114"/>
      <c r="J258" s="121"/>
    </row>
    <row r="259" spans="8:10" s="113" customFormat="1" x14ac:dyDescent="0.4">
      <c r="H259" s="114"/>
      <c r="I259" s="114"/>
      <c r="J259" s="121"/>
    </row>
    <row r="260" spans="8:10" s="113" customFormat="1" x14ac:dyDescent="0.4">
      <c r="H260" s="114"/>
      <c r="I260" s="114"/>
      <c r="J260" s="121"/>
    </row>
    <row r="261" spans="8:10" s="113" customFormat="1" x14ac:dyDescent="0.4">
      <c r="H261" s="114"/>
      <c r="I261" s="114"/>
      <c r="J261" s="121"/>
    </row>
    <row r="262" spans="8:10" s="113" customFormat="1" x14ac:dyDescent="0.4">
      <c r="H262" s="114"/>
      <c r="I262" s="114"/>
      <c r="J262" s="121"/>
    </row>
    <row r="263" spans="8:10" s="113" customFormat="1" x14ac:dyDescent="0.4">
      <c r="H263" s="114"/>
      <c r="I263" s="114"/>
      <c r="J263" s="121"/>
    </row>
    <row r="264" spans="8:10" s="113" customFormat="1" x14ac:dyDescent="0.4">
      <c r="H264" s="114"/>
      <c r="I264" s="114"/>
      <c r="J264" s="121"/>
    </row>
    <row r="265" spans="8:10" s="113" customFormat="1" x14ac:dyDescent="0.4">
      <c r="H265" s="114"/>
      <c r="I265" s="114"/>
      <c r="J265" s="121"/>
    </row>
    <row r="266" spans="8:10" s="113" customFormat="1" x14ac:dyDescent="0.4">
      <c r="H266" s="114"/>
      <c r="I266" s="114"/>
      <c r="J266" s="121"/>
    </row>
    <row r="267" spans="8:10" s="113" customFormat="1" x14ac:dyDescent="0.4">
      <c r="H267" s="114"/>
      <c r="I267" s="114"/>
      <c r="J267" s="121"/>
    </row>
    <row r="268" spans="8:10" s="113" customFormat="1" x14ac:dyDescent="0.4">
      <c r="H268" s="114"/>
      <c r="I268" s="114"/>
      <c r="J268" s="121"/>
    </row>
    <row r="269" spans="8:10" s="113" customFormat="1" x14ac:dyDescent="0.4">
      <c r="H269" s="114"/>
      <c r="I269" s="114"/>
      <c r="J269" s="121"/>
    </row>
    <row r="270" spans="8:10" s="113" customFormat="1" x14ac:dyDescent="0.4">
      <c r="H270" s="114"/>
      <c r="I270" s="114"/>
      <c r="J270" s="121"/>
    </row>
    <row r="271" spans="8:10" s="113" customFormat="1" x14ac:dyDescent="0.4">
      <c r="H271" s="114"/>
      <c r="I271" s="114"/>
      <c r="J271" s="121"/>
    </row>
    <row r="272" spans="8:10" s="113" customFormat="1" x14ac:dyDescent="0.4">
      <c r="H272" s="114"/>
      <c r="I272" s="114"/>
      <c r="J272" s="121"/>
    </row>
    <row r="273" spans="8:10" s="113" customFormat="1" x14ac:dyDescent="0.4">
      <c r="H273" s="114"/>
      <c r="I273" s="114"/>
      <c r="J273" s="121"/>
    </row>
    <row r="274" spans="8:10" s="113" customFormat="1" x14ac:dyDescent="0.4">
      <c r="H274" s="114"/>
      <c r="I274" s="114"/>
      <c r="J274" s="121"/>
    </row>
    <row r="275" spans="8:10" s="113" customFormat="1" x14ac:dyDescent="0.4">
      <c r="H275" s="114"/>
      <c r="I275" s="114"/>
      <c r="J275" s="121"/>
    </row>
    <row r="276" spans="8:10" s="113" customFormat="1" x14ac:dyDescent="0.4">
      <c r="H276" s="114"/>
      <c r="I276" s="114"/>
      <c r="J276" s="121"/>
    </row>
    <row r="277" spans="8:10" s="113" customFormat="1" x14ac:dyDescent="0.4">
      <c r="H277" s="114"/>
      <c r="I277" s="114"/>
      <c r="J277" s="121"/>
    </row>
    <row r="278" spans="8:10" s="113" customFormat="1" x14ac:dyDescent="0.4">
      <c r="H278" s="114"/>
      <c r="I278" s="114"/>
      <c r="J278" s="121"/>
    </row>
    <row r="279" spans="8:10" s="113" customFormat="1" x14ac:dyDescent="0.4">
      <c r="H279" s="114"/>
      <c r="I279" s="114"/>
      <c r="J279" s="121"/>
    </row>
    <row r="280" spans="8:10" s="113" customFormat="1" x14ac:dyDescent="0.4">
      <c r="H280" s="114"/>
      <c r="I280" s="114"/>
      <c r="J280" s="121"/>
    </row>
    <row r="281" spans="8:10" s="113" customFormat="1" x14ac:dyDescent="0.4">
      <c r="H281" s="114"/>
      <c r="I281" s="114"/>
      <c r="J281" s="121"/>
    </row>
    <row r="282" spans="8:10" s="113" customFormat="1" x14ac:dyDescent="0.4">
      <c r="H282" s="114"/>
      <c r="I282" s="114"/>
      <c r="J282" s="121"/>
    </row>
    <row r="283" spans="8:10" s="113" customFormat="1" x14ac:dyDescent="0.4">
      <c r="H283" s="114"/>
      <c r="I283" s="114"/>
      <c r="J283" s="121"/>
    </row>
    <row r="284" spans="8:10" s="113" customFormat="1" x14ac:dyDescent="0.4">
      <c r="H284" s="114"/>
      <c r="I284" s="114"/>
      <c r="J284" s="121"/>
    </row>
    <row r="285" spans="8:10" s="113" customFormat="1" x14ac:dyDescent="0.4">
      <c r="H285" s="114"/>
      <c r="I285" s="114"/>
      <c r="J285" s="121"/>
    </row>
    <row r="286" spans="8:10" s="113" customFormat="1" x14ac:dyDescent="0.4">
      <c r="H286" s="114"/>
      <c r="I286" s="114"/>
      <c r="J286" s="121"/>
    </row>
    <row r="287" spans="8:10" s="113" customFormat="1" x14ac:dyDescent="0.4">
      <c r="H287" s="114"/>
      <c r="I287" s="114"/>
      <c r="J287" s="121"/>
    </row>
    <row r="288" spans="8:10" s="113" customFormat="1" x14ac:dyDescent="0.4">
      <c r="H288" s="114"/>
      <c r="I288" s="114"/>
      <c r="J288" s="121"/>
    </row>
    <row r="289" spans="8:10" s="113" customFormat="1" x14ac:dyDescent="0.4">
      <c r="H289" s="114"/>
      <c r="I289" s="114"/>
      <c r="J289" s="121"/>
    </row>
    <row r="290" spans="8:10" s="113" customFormat="1" x14ac:dyDescent="0.4">
      <c r="H290" s="114"/>
      <c r="I290" s="114"/>
      <c r="J290" s="121"/>
    </row>
    <row r="291" spans="8:10" s="113" customFormat="1" x14ac:dyDescent="0.4">
      <c r="H291" s="114"/>
      <c r="I291" s="114"/>
      <c r="J291" s="121"/>
    </row>
    <row r="292" spans="8:10" s="113" customFormat="1" x14ac:dyDescent="0.4">
      <c r="H292" s="114"/>
      <c r="I292" s="114"/>
      <c r="J292" s="121"/>
    </row>
    <row r="293" spans="8:10" s="113" customFormat="1" x14ac:dyDescent="0.4">
      <c r="H293" s="114"/>
      <c r="I293" s="114"/>
      <c r="J293" s="121"/>
    </row>
    <row r="294" spans="8:10" s="113" customFormat="1" x14ac:dyDescent="0.4">
      <c r="H294" s="114"/>
      <c r="I294" s="114"/>
      <c r="J294" s="121"/>
    </row>
    <row r="295" spans="8:10" s="113" customFormat="1" x14ac:dyDescent="0.4">
      <c r="H295" s="114"/>
      <c r="I295" s="114"/>
      <c r="J295" s="121"/>
    </row>
    <row r="296" spans="8:10" s="113" customFormat="1" x14ac:dyDescent="0.4">
      <c r="H296" s="114"/>
      <c r="I296" s="114"/>
      <c r="J296" s="121"/>
    </row>
    <row r="297" spans="8:10" s="113" customFormat="1" x14ac:dyDescent="0.4">
      <c r="H297" s="114"/>
      <c r="I297" s="114"/>
      <c r="J297" s="121"/>
    </row>
    <row r="298" spans="8:10" s="113" customFormat="1" x14ac:dyDescent="0.4">
      <c r="H298" s="114"/>
      <c r="I298" s="114"/>
      <c r="J298" s="121"/>
    </row>
    <row r="299" spans="8:10" s="113" customFormat="1" x14ac:dyDescent="0.4">
      <c r="H299" s="114"/>
      <c r="I299" s="114"/>
      <c r="J299" s="121"/>
    </row>
    <row r="300" spans="8:10" s="113" customFormat="1" x14ac:dyDescent="0.4">
      <c r="H300" s="114"/>
      <c r="I300" s="114"/>
      <c r="J300" s="121"/>
    </row>
    <row r="301" spans="8:10" s="113" customFormat="1" x14ac:dyDescent="0.4">
      <c r="H301" s="114"/>
      <c r="I301" s="114"/>
      <c r="J301" s="121"/>
    </row>
    <row r="302" spans="8:10" s="113" customFormat="1" x14ac:dyDescent="0.4">
      <c r="H302" s="114"/>
      <c r="I302" s="114"/>
      <c r="J302" s="121"/>
    </row>
    <row r="303" spans="8:10" s="113" customFormat="1" x14ac:dyDescent="0.4">
      <c r="H303" s="114"/>
      <c r="I303" s="114"/>
      <c r="J303" s="121"/>
    </row>
    <row r="304" spans="8:10" s="113" customFormat="1" x14ac:dyDescent="0.4">
      <c r="H304" s="114"/>
      <c r="I304" s="114"/>
      <c r="J304" s="121"/>
    </row>
    <row r="305" spans="8:10" s="113" customFormat="1" x14ac:dyDescent="0.4">
      <c r="H305" s="114"/>
      <c r="I305" s="114"/>
      <c r="J305" s="121"/>
    </row>
    <row r="306" spans="8:10" s="113" customFormat="1" x14ac:dyDescent="0.4">
      <c r="H306" s="114"/>
      <c r="I306" s="114"/>
      <c r="J306" s="121"/>
    </row>
    <row r="307" spans="8:10" s="113" customFormat="1" x14ac:dyDescent="0.4">
      <c r="H307" s="114"/>
      <c r="I307" s="114"/>
      <c r="J307" s="121"/>
    </row>
    <row r="308" spans="8:10" s="113" customFormat="1" x14ac:dyDescent="0.4">
      <c r="H308" s="114"/>
      <c r="I308" s="114"/>
      <c r="J308" s="121"/>
    </row>
    <row r="309" spans="8:10" s="113" customFormat="1" x14ac:dyDescent="0.4">
      <c r="H309" s="114"/>
      <c r="I309" s="114"/>
      <c r="J309" s="121"/>
    </row>
    <row r="310" spans="8:10" s="113" customFormat="1" x14ac:dyDescent="0.4">
      <c r="H310" s="114"/>
      <c r="I310" s="114"/>
      <c r="J310" s="121"/>
    </row>
    <row r="311" spans="8:10" s="113" customFormat="1" x14ac:dyDescent="0.4">
      <c r="H311" s="114"/>
      <c r="I311" s="114"/>
      <c r="J311" s="121"/>
    </row>
    <row r="312" spans="8:10" s="113" customFormat="1" x14ac:dyDescent="0.4">
      <c r="H312" s="114"/>
      <c r="I312" s="114"/>
      <c r="J312" s="121"/>
    </row>
    <row r="313" spans="8:10" s="113" customFormat="1" x14ac:dyDescent="0.4">
      <c r="H313" s="114"/>
      <c r="I313" s="114"/>
      <c r="J313" s="121"/>
    </row>
    <row r="314" spans="8:10" s="113" customFormat="1" x14ac:dyDescent="0.4">
      <c r="H314" s="114"/>
      <c r="I314" s="114"/>
      <c r="J314" s="121"/>
    </row>
    <row r="315" spans="8:10" s="113" customFormat="1" x14ac:dyDescent="0.4">
      <c r="H315" s="114"/>
      <c r="I315" s="114"/>
      <c r="J315" s="121"/>
    </row>
    <row r="316" spans="8:10" s="113" customFormat="1" x14ac:dyDescent="0.4">
      <c r="H316" s="114"/>
      <c r="I316" s="114"/>
      <c r="J316" s="121"/>
    </row>
    <row r="317" spans="8:10" s="113" customFormat="1" x14ac:dyDescent="0.4">
      <c r="H317" s="114"/>
      <c r="I317" s="114"/>
      <c r="J317" s="121"/>
    </row>
    <row r="318" spans="8:10" s="113" customFormat="1" x14ac:dyDescent="0.4">
      <c r="H318" s="114"/>
      <c r="I318" s="114"/>
      <c r="J318" s="121"/>
    </row>
    <row r="319" spans="8:10" s="113" customFormat="1" x14ac:dyDescent="0.4">
      <c r="H319" s="114"/>
      <c r="I319" s="114"/>
      <c r="J319" s="121"/>
    </row>
    <row r="320" spans="8:10" s="113" customFormat="1" x14ac:dyDescent="0.4">
      <c r="H320" s="114"/>
      <c r="I320" s="114"/>
      <c r="J320" s="121"/>
    </row>
    <row r="321" spans="8:10" s="113" customFormat="1" x14ac:dyDescent="0.4">
      <c r="H321" s="114"/>
      <c r="I321" s="114"/>
      <c r="J321" s="121"/>
    </row>
    <row r="322" spans="8:10" s="113" customFormat="1" x14ac:dyDescent="0.4">
      <c r="H322" s="114"/>
      <c r="I322" s="114"/>
      <c r="J322" s="121"/>
    </row>
    <row r="323" spans="8:10" s="113" customFormat="1" x14ac:dyDescent="0.4">
      <c r="H323" s="114"/>
      <c r="I323" s="114"/>
      <c r="J323" s="121"/>
    </row>
    <row r="324" spans="8:10" s="113" customFormat="1" x14ac:dyDescent="0.4">
      <c r="H324" s="114"/>
      <c r="I324" s="114"/>
      <c r="J324" s="121"/>
    </row>
    <row r="325" spans="8:10" s="113" customFormat="1" x14ac:dyDescent="0.4">
      <c r="H325" s="114"/>
      <c r="I325" s="114"/>
      <c r="J325" s="121"/>
    </row>
    <row r="326" spans="8:10" s="113" customFormat="1" x14ac:dyDescent="0.4">
      <c r="H326" s="114"/>
      <c r="I326" s="114"/>
      <c r="J326" s="121"/>
    </row>
    <row r="327" spans="8:10" s="113" customFormat="1" x14ac:dyDescent="0.4">
      <c r="H327" s="114"/>
      <c r="I327" s="114"/>
      <c r="J327" s="121"/>
    </row>
    <row r="328" spans="8:10" s="113" customFormat="1" x14ac:dyDescent="0.4">
      <c r="H328" s="114"/>
      <c r="I328" s="114"/>
      <c r="J328" s="121"/>
    </row>
    <row r="329" spans="8:10" s="113" customFormat="1" x14ac:dyDescent="0.4">
      <c r="H329" s="114"/>
      <c r="I329" s="114"/>
      <c r="J329" s="121"/>
    </row>
    <row r="330" spans="8:10" s="113" customFormat="1" x14ac:dyDescent="0.4">
      <c r="H330" s="114"/>
      <c r="I330" s="114"/>
      <c r="J330" s="121"/>
    </row>
    <row r="331" spans="8:10" s="113" customFormat="1" x14ac:dyDescent="0.4">
      <c r="H331" s="114"/>
      <c r="I331" s="114"/>
      <c r="J331" s="121"/>
    </row>
    <row r="332" spans="8:10" s="113" customFormat="1" x14ac:dyDescent="0.4">
      <c r="H332" s="114"/>
      <c r="I332" s="114"/>
      <c r="J332" s="121"/>
    </row>
    <row r="333" spans="8:10" s="113" customFormat="1" x14ac:dyDescent="0.4">
      <c r="H333" s="114"/>
      <c r="I333" s="114"/>
      <c r="J333" s="121"/>
    </row>
    <row r="334" spans="8:10" s="113" customFormat="1" x14ac:dyDescent="0.4">
      <c r="H334" s="114"/>
      <c r="I334" s="114"/>
      <c r="J334" s="121"/>
    </row>
    <row r="335" spans="8:10" s="113" customFormat="1" x14ac:dyDescent="0.4">
      <c r="H335" s="114"/>
      <c r="I335" s="114"/>
      <c r="J335" s="121"/>
    </row>
    <row r="336" spans="8:10" s="113" customFormat="1" x14ac:dyDescent="0.4">
      <c r="H336" s="114"/>
      <c r="I336" s="114"/>
      <c r="J336" s="121"/>
    </row>
    <row r="337" spans="8:10" s="113" customFormat="1" x14ac:dyDescent="0.4">
      <c r="H337" s="114"/>
      <c r="I337" s="114"/>
      <c r="J337" s="121"/>
    </row>
    <row r="338" spans="8:10" s="113" customFormat="1" x14ac:dyDescent="0.4">
      <c r="H338" s="114"/>
      <c r="I338" s="114"/>
      <c r="J338" s="121"/>
    </row>
    <row r="339" spans="8:10" s="113" customFormat="1" x14ac:dyDescent="0.4">
      <c r="H339" s="114"/>
      <c r="I339" s="114"/>
      <c r="J339" s="121"/>
    </row>
    <row r="340" spans="8:10" s="113" customFormat="1" x14ac:dyDescent="0.4">
      <c r="H340" s="114"/>
      <c r="I340" s="114"/>
      <c r="J340" s="121"/>
    </row>
    <row r="341" spans="8:10" s="113" customFormat="1" x14ac:dyDescent="0.4">
      <c r="H341" s="114"/>
      <c r="I341" s="114"/>
      <c r="J341" s="121"/>
    </row>
    <row r="342" spans="8:10" s="113" customFormat="1" x14ac:dyDescent="0.4">
      <c r="H342" s="114"/>
      <c r="I342" s="114"/>
      <c r="J342" s="121"/>
    </row>
    <row r="343" spans="8:10" s="113" customFormat="1" x14ac:dyDescent="0.4">
      <c r="H343" s="114"/>
      <c r="I343" s="114"/>
      <c r="J343" s="121"/>
    </row>
    <row r="344" spans="8:10" s="113" customFormat="1" x14ac:dyDescent="0.4">
      <c r="H344" s="114"/>
      <c r="I344" s="114"/>
      <c r="J344" s="121"/>
    </row>
    <row r="345" spans="8:10" s="113" customFormat="1" x14ac:dyDescent="0.4">
      <c r="H345" s="114"/>
      <c r="I345" s="114"/>
      <c r="J345" s="121"/>
    </row>
    <row r="346" spans="8:10" s="113" customFormat="1" x14ac:dyDescent="0.4">
      <c r="H346" s="114"/>
      <c r="I346" s="114"/>
      <c r="J346" s="121"/>
    </row>
    <row r="347" spans="8:10" s="113" customFormat="1" x14ac:dyDescent="0.4">
      <c r="H347" s="114"/>
      <c r="I347" s="114"/>
      <c r="J347" s="121"/>
    </row>
    <row r="348" spans="8:10" s="113" customFormat="1" x14ac:dyDescent="0.4">
      <c r="H348" s="114"/>
      <c r="I348" s="114"/>
      <c r="J348" s="121"/>
    </row>
    <row r="349" spans="8:10" s="113" customFormat="1" x14ac:dyDescent="0.4">
      <c r="H349" s="114"/>
      <c r="I349" s="114"/>
      <c r="J349" s="121"/>
    </row>
    <row r="350" spans="8:10" s="113" customFormat="1" x14ac:dyDescent="0.4">
      <c r="H350" s="114"/>
      <c r="I350" s="114"/>
      <c r="J350" s="121"/>
    </row>
    <row r="351" spans="8:10" s="113" customFormat="1" x14ac:dyDescent="0.4">
      <c r="H351" s="114"/>
      <c r="I351" s="114"/>
      <c r="J351" s="121"/>
    </row>
    <row r="352" spans="8:10" s="113" customFormat="1" x14ac:dyDescent="0.4">
      <c r="H352" s="114"/>
      <c r="I352" s="114"/>
      <c r="J352" s="121"/>
    </row>
    <row r="353" spans="8:10" s="113" customFormat="1" x14ac:dyDescent="0.4">
      <c r="H353" s="114"/>
      <c r="I353" s="114"/>
      <c r="J353" s="121"/>
    </row>
    <row r="354" spans="8:10" s="113" customFormat="1" x14ac:dyDescent="0.4">
      <c r="H354" s="114"/>
      <c r="I354" s="114"/>
      <c r="J354" s="121"/>
    </row>
    <row r="355" spans="8:10" s="113" customFormat="1" x14ac:dyDescent="0.4">
      <c r="H355" s="114"/>
      <c r="I355" s="114"/>
      <c r="J355" s="121"/>
    </row>
    <row r="356" spans="8:10" s="113" customFormat="1" x14ac:dyDescent="0.4">
      <c r="H356" s="114"/>
      <c r="I356" s="114"/>
      <c r="J356" s="121"/>
    </row>
    <row r="357" spans="8:10" s="113" customFormat="1" x14ac:dyDescent="0.4">
      <c r="H357" s="114"/>
      <c r="I357" s="114"/>
      <c r="J357" s="121"/>
    </row>
    <row r="358" spans="8:10" s="113" customFormat="1" x14ac:dyDescent="0.4">
      <c r="H358" s="114"/>
      <c r="I358" s="114"/>
      <c r="J358" s="121"/>
    </row>
    <row r="359" spans="8:10" s="113" customFormat="1" x14ac:dyDescent="0.4">
      <c r="H359" s="114"/>
      <c r="I359" s="114"/>
      <c r="J359" s="121"/>
    </row>
    <row r="360" spans="8:10" s="113" customFormat="1" x14ac:dyDescent="0.4">
      <c r="H360" s="114"/>
      <c r="I360" s="114"/>
      <c r="J360" s="121"/>
    </row>
    <row r="361" spans="8:10" s="113" customFormat="1" x14ac:dyDescent="0.4">
      <c r="H361" s="114"/>
      <c r="I361" s="114"/>
      <c r="J361" s="121"/>
    </row>
    <row r="362" spans="8:10" s="113" customFormat="1" x14ac:dyDescent="0.4">
      <c r="H362" s="114"/>
      <c r="I362" s="114"/>
      <c r="J362" s="121"/>
    </row>
    <row r="363" spans="8:10" s="113" customFormat="1" x14ac:dyDescent="0.4">
      <c r="H363" s="114"/>
      <c r="I363" s="114"/>
      <c r="J363" s="121"/>
    </row>
    <row r="364" spans="8:10" s="113" customFormat="1" x14ac:dyDescent="0.4">
      <c r="H364" s="114"/>
      <c r="I364" s="114"/>
      <c r="J364" s="121"/>
    </row>
    <row r="365" spans="8:10" s="113" customFormat="1" x14ac:dyDescent="0.4">
      <c r="H365" s="114"/>
      <c r="I365" s="114"/>
      <c r="J365" s="121"/>
    </row>
    <row r="366" spans="8:10" s="113" customFormat="1" x14ac:dyDescent="0.4">
      <c r="H366" s="114"/>
      <c r="I366" s="114"/>
      <c r="J366" s="121"/>
    </row>
    <row r="367" spans="8:10" s="113" customFormat="1" x14ac:dyDescent="0.4">
      <c r="H367" s="114"/>
      <c r="I367" s="114"/>
      <c r="J367" s="121"/>
    </row>
    <row r="368" spans="8:10" s="113" customFormat="1" x14ac:dyDescent="0.4">
      <c r="H368" s="114"/>
      <c r="I368" s="114"/>
      <c r="J368" s="121"/>
    </row>
    <row r="369" spans="8:10" s="113" customFormat="1" x14ac:dyDescent="0.4">
      <c r="H369" s="114"/>
      <c r="I369" s="114"/>
      <c r="J369" s="121"/>
    </row>
    <row r="370" spans="8:10" s="113" customFormat="1" x14ac:dyDescent="0.4">
      <c r="H370" s="114"/>
      <c r="I370" s="114"/>
      <c r="J370" s="121"/>
    </row>
    <row r="371" spans="8:10" s="113" customFormat="1" x14ac:dyDescent="0.4">
      <c r="H371" s="114"/>
      <c r="I371" s="114"/>
      <c r="J371" s="121"/>
    </row>
    <row r="372" spans="8:10" s="113" customFormat="1" x14ac:dyDescent="0.4">
      <c r="H372" s="114"/>
      <c r="I372" s="114"/>
      <c r="J372" s="121"/>
    </row>
    <row r="373" spans="8:10" s="113" customFormat="1" x14ac:dyDescent="0.4">
      <c r="H373" s="114"/>
      <c r="I373" s="114"/>
      <c r="J373" s="121"/>
    </row>
    <row r="374" spans="8:10" s="113" customFormat="1" x14ac:dyDescent="0.4">
      <c r="H374" s="114"/>
      <c r="I374" s="114"/>
      <c r="J374" s="121"/>
    </row>
    <row r="375" spans="8:10" s="113" customFormat="1" x14ac:dyDescent="0.4">
      <c r="H375" s="114"/>
      <c r="I375" s="114"/>
      <c r="J375" s="121"/>
    </row>
    <row r="376" spans="8:10" s="113" customFormat="1" x14ac:dyDescent="0.4">
      <c r="H376" s="114"/>
      <c r="I376" s="114"/>
      <c r="J376" s="121"/>
    </row>
    <row r="377" spans="8:10" s="113" customFormat="1" x14ac:dyDescent="0.4">
      <c r="H377" s="114"/>
      <c r="I377" s="114"/>
      <c r="J377" s="121"/>
    </row>
    <row r="378" spans="8:10" s="113" customFormat="1" x14ac:dyDescent="0.4">
      <c r="H378" s="114"/>
      <c r="I378" s="114"/>
      <c r="J378" s="121"/>
    </row>
    <row r="379" spans="8:10" s="113" customFormat="1" x14ac:dyDescent="0.4">
      <c r="H379" s="114"/>
      <c r="I379" s="114"/>
      <c r="J379" s="121"/>
    </row>
    <row r="380" spans="8:10" s="113" customFormat="1" x14ac:dyDescent="0.4">
      <c r="H380" s="114"/>
      <c r="I380" s="114"/>
      <c r="J380" s="121"/>
    </row>
    <row r="381" spans="8:10" s="113" customFormat="1" x14ac:dyDescent="0.4">
      <c r="H381" s="114"/>
      <c r="I381" s="114"/>
      <c r="J381" s="121"/>
    </row>
    <row r="382" spans="8:10" s="113" customFormat="1" x14ac:dyDescent="0.4">
      <c r="H382" s="114"/>
      <c r="I382" s="114"/>
      <c r="J382" s="121"/>
    </row>
    <row r="383" spans="8:10" s="113" customFormat="1" x14ac:dyDescent="0.4">
      <c r="H383" s="114"/>
      <c r="I383" s="114"/>
      <c r="J383" s="121"/>
    </row>
    <row r="384" spans="8:10" s="113" customFormat="1" x14ac:dyDescent="0.4">
      <c r="H384" s="114"/>
      <c r="I384" s="114"/>
      <c r="J384" s="121"/>
    </row>
    <row r="385" spans="8:10" s="113" customFormat="1" x14ac:dyDescent="0.4">
      <c r="H385" s="114"/>
      <c r="I385" s="114"/>
      <c r="J385" s="121"/>
    </row>
    <row r="386" spans="8:10" s="113" customFormat="1" x14ac:dyDescent="0.4">
      <c r="H386" s="114"/>
      <c r="I386" s="114"/>
      <c r="J386" s="121"/>
    </row>
    <row r="387" spans="8:10" s="113" customFormat="1" x14ac:dyDescent="0.4">
      <c r="H387" s="114"/>
      <c r="I387" s="114"/>
      <c r="J387" s="121"/>
    </row>
    <row r="388" spans="8:10" s="113" customFormat="1" x14ac:dyDescent="0.4">
      <c r="H388" s="114"/>
      <c r="I388" s="114"/>
      <c r="J388" s="121"/>
    </row>
    <row r="389" spans="8:10" s="113" customFormat="1" x14ac:dyDescent="0.4">
      <c r="H389" s="114"/>
      <c r="I389" s="114"/>
      <c r="J389" s="121"/>
    </row>
    <row r="390" spans="8:10" s="113" customFormat="1" x14ac:dyDescent="0.4">
      <c r="H390" s="114"/>
      <c r="I390" s="114"/>
      <c r="J390" s="121"/>
    </row>
    <row r="391" spans="8:10" s="113" customFormat="1" x14ac:dyDescent="0.4">
      <c r="H391" s="114"/>
      <c r="I391" s="114"/>
      <c r="J391" s="121"/>
    </row>
    <row r="392" spans="8:10" s="113" customFormat="1" x14ac:dyDescent="0.4">
      <c r="H392" s="114"/>
      <c r="I392" s="114"/>
      <c r="J392" s="121"/>
    </row>
    <row r="393" spans="8:10" s="113" customFormat="1" x14ac:dyDescent="0.4">
      <c r="H393" s="114"/>
      <c r="I393" s="114"/>
      <c r="J393" s="121"/>
    </row>
    <row r="394" spans="8:10" s="113" customFormat="1" x14ac:dyDescent="0.4">
      <c r="H394" s="114"/>
      <c r="I394" s="114"/>
      <c r="J394" s="121"/>
    </row>
    <row r="395" spans="8:10" s="113" customFormat="1" x14ac:dyDescent="0.4">
      <c r="H395" s="114"/>
      <c r="I395" s="114"/>
      <c r="J395" s="121"/>
    </row>
    <row r="396" spans="8:10" s="113" customFormat="1" x14ac:dyDescent="0.4">
      <c r="H396" s="114"/>
      <c r="I396" s="114"/>
      <c r="J396" s="121"/>
    </row>
    <row r="397" spans="8:10" s="113" customFormat="1" x14ac:dyDescent="0.4">
      <c r="H397" s="114"/>
      <c r="I397" s="114"/>
      <c r="J397" s="121"/>
    </row>
    <row r="398" spans="8:10" s="113" customFormat="1" x14ac:dyDescent="0.4">
      <c r="H398" s="114"/>
      <c r="I398" s="114"/>
      <c r="J398" s="121"/>
    </row>
    <row r="399" spans="8:10" s="113" customFormat="1" x14ac:dyDescent="0.4">
      <c r="H399" s="114"/>
      <c r="I399" s="114"/>
      <c r="J399" s="121"/>
    </row>
    <row r="400" spans="8:10" s="113" customFormat="1" x14ac:dyDescent="0.4">
      <c r="H400" s="114"/>
      <c r="I400" s="114"/>
      <c r="J400" s="121"/>
    </row>
    <row r="401" spans="8:10" s="113" customFormat="1" x14ac:dyDescent="0.4">
      <c r="H401" s="114"/>
      <c r="I401" s="114"/>
      <c r="J401" s="121"/>
    </row>
    <row r="402" spans="8:10" s="113" customFormat="1" x14ac:dyDescent="0.4">
      <c r="H402" s="114"/>
      <c r="I402" s="114"/>
      <c r="J402" s="121"/>
    </row>
    <row r="403" spans="8:10" s="113" customFormat="1" x14ac:dyDescent="0.4">
      <c r="H403" s="114"/>
      <c r="I403" s="114"/>
      <c r="J403" s="121"/>
    </row>
    <row r="404" spans="8:10" s="113" customFormat="1" x14ac:dyDescent="0.4">
      <c r="H404" s="114"/>
      <c r="I404" s="114"/>
      <c r="J404" s="121"/>
    </row>
    <row r="405" spans="8:10" s="113" customFormat="1" x14ac:dyDescent="0.4">
      <c r="H405" s="114"/>
      <c r="I405" s="114"/>
      <c r="J405" s="121"/>
    </row>
    <row r="406" spans="8:10" s="113" customFormat="1" x14ac:dyDescent="0.4">
      <c r="H406" s="114"/>
      <c r="I406" s="114"/>
      <c r="J406" s="121"/>
    </row>
    <row r="407" spans="8:10" s="113" customFormat="1" x14ac:dyDescent="0.4">
      <c r="H407" s="114"/>
      <c r="I407" s="114"/>
      <c r="J407" s="121"/>
    </row>
    <row r="408" spans="8:10" s="113" customFormat="1" x14ac:dyDescent="0.4">
      <c r="H408" s="114"/>
      <c r="I408" s="114"/>
      <c r="J408" s="121"/>
    </row>
    <row r="409" spans="8:10" s="113" customFormat="1" x14ac:dyDescent="0.4">
      <c r="H409" s="114"/>
      <c r="I409" s="114"/>
      <c r="J409" s="121"/>
    </row>
    <row r="410" spans="8:10" s="113" customFormat="1" x14ac:dyDescent="0.4">
      <c r="H410" s="114"/>
      <c r="I410" s="114"/>
      <c r="J410" s="121"/>
    </row>
    <row r="411" spans="8:10" s="113" customFormat="1" x14ac:dyDescent="0.4">
      <c r="H411" s="114"/>
      <c r="I411" s="114"/>
      <c r="J411" s="121"/>
    </row>
    <row r="412" spans="8:10" s="113" customFormat="1" x14ac:dyDescent="0.4">
      <c r="H412" s="114"/>
      <c r="I412" s="114"/>
      <c r="J412" s="121"/>
    </row>
    <row r="413" spans="8:10" s="113" customFormat="1" x14ac:dyDescent="0.4">
      <c r="H413" s="114"/>
      <c r="I413" s="114"/>
      <c r="J413" s="121"/>
    </row>
    <row r="414" spans="8:10" s="113" customFormat="1" x14ac:dyDescent="0.4">
      <c r="H414" s="114"/>
      <c r="I414" s="114"/>
      <c r="J414" s="121"/>
    </row>
    <row r="415" spans="8:10" s="113" customFormat="1" x14ac:dyDescent="0.4">
      <c r="H415" s="114"/>
      <c r="I415" s="114"/>
      <c r="J415" s="121"/>
    </row>
    <row r="416" spans="8:10" s="113" customFormat="1" x14ac:dyDescent="0.4">
      <c r="H416" s="114"/>
      <c r="I416" s="114"/>
      <c r="J416" s="121"/>
    </row>
    <row r="417" spans="8:10" s="113" customFormat="1" x14ac:dyDescent="0.4">
      <c r="H417" s="114"/>
      <c r="I417" s="114"/>
      <c r="J417" s="121"/>
    </row>
    <row r="418" spans="8:10" s="113" customFormat="1" x14ac:dyDescent="0.4">
      <c r="H418" s="114"/>
      <c r="I418" s="114"/>
      <c r="J418" s="121"/>
    </row>
    <row r="419" spans="8:10" s="113" customFormat="1" x14ac:dyDescent="0.4">
      <c r="H419" s="114"/>
      <c r="I419" s="114"/>
      <c r="J419" s="121"/>
    </row>
    <row r="420" spans="8:10" s="113" customFormat="1" x14ac:dyDescent="0.4">
      <c r="H420" s="114"/>
      <c r="I420" s="114"/>
      <c r="J420" s="121"/>
    </row>
    <row r="421" spans="8:10" s="113" customFormat="1" x14ac:dyDescent="0.4">
      <c r="H421" s="114"/>
      <c r="I421" s="114"/>
      <c r="J421" s="121"/>
    </row>
    <row r="422" spans="8:10" s="113" customFormat="1" x14ac:dyDescent="0.4">
      <c r="H422" s="114"/>
      <c r="I422" s="114"/>
      <c r="J422" s="121"/>
    </row>
    <row r="423" spans="8:10" s="113" customFormat="1" x14ac:dyDescent="0.4">
      <c r="H423" s="114"/>
      <c r="I423" s="114"/>
      <c r="J423" s="121"/>
    </row>
    <row r="424" spans="8:10" s="113" customFormat="1" x14ac:dyDescent="0.4">
      <c r="H424" s="114"/>
      <c r="I424" s="114"/>
      <c r="J424" s="121"/>
    </row>
    <row r="425" spans="8:10" s="113" customFormat="1" x14ac:dyDescent="0.4">
      <c r="H425" s="114"/>
      <c r="I425" s="114"/>
      <c r="J425" s="121"/>
    </row>
    <row r="426" spans="8:10" s="113" customFormat="1" x14ac:dyDescent="0.4">
      <c r="H426" s="114"/>
      <c r="I426" s="114"/>
      <c r="J426" s="121"/>
    </row>
    <row r="427" spans="8:10" s="113" customFormat="1" x14ac:dyDescent="0.4">
      <c r="H427" s="114"/>
      <c r="I427" s="114"/>
      <c r="J427" s="121"/>
    </row>
    <row r="428" spans="8:10" s="113" customFormat="1" x14ac:dyDescent="0.4">
      <c r="H428" s="114"/>
      <c r="I428" s="114"/>
      <c r="J428" s="121"/>
    </row>
    <row r="429" spans="8:10" s="113" customFormat="1" x14ac:dyDescent="0.4">
      <c r="H429" s="114"/>
      <c r="I429" s="114"/>
      <c r="J429" s="121"/>
    </row>
    <row r="430" spans="8:10" s="113" customFormat="1" x14ac:dyDescent="0.4">
      <c r="H430" s="114"/>
      <c r="I430" s="114"/>
      <c r="J430" s="121"/>
    </row>
    <row r="431" spans="8:10" s="113" customFormat="1" x14ac:dyDescent="0.4">
      <c r="H431" s="114"/>
      <c r="I431" s="114"/>
      <c r="J431" s="121"/>
    </row>
    <row r="432" spans="8:10" s="113" customFormat="1" x14ac:dyDescent="0.4">
      <c r="H432" s="114"/>
      <c r="I432" s="114"/>
      <c r="J432" s="121"/>
    </row>
    <row r="433" spans="8:10" s="113" customFormat="1" x14ac:dyDescent="0.4">
      <c r="H433" s="114"/>
      <c r="I433" s="114"/>
      <c r="J433" s="121"/>
    </row>
    <row r="434" spans="8:10" s="113" customFormat="1" x14ac:dyDescent="0.4">
      <c r="H434" s="114"/>
      <c r="I434" s="114"/>
      <c r="J434" s="121"/>
    </row>
    <row r="435" spans="8:10" s="113" customFormat="1" x14ac:dyDescent="0.4">
      <c r="H435" s="114"/>
      <c r="I435" s="114"/>
      <c r="J435" s="121"/>
    </row>
    <row r="436" spans="8:10" s="113" customFormat="1" x14ac:dyDescent="0.4">
      <c r="H436" s="114"/>
      <c r="I436" s="114"/>
      <c r="J436" s="121"/>
    </row>
    <row r="437" spans="8:10" s="113" customFormat="1" x14ac:dyDescent="0.4">
      <c r="H437" s="114"/>
      <c r="I437" s="114"/>
      <c r="J437" s="121"/>
    </row>
    <row r="438" spans="8:10" s="113" customFormat="1" x14ac:dyDescent="0.4">
      <c r="H438" s="114"/>
      <c r="I438" s="114"/>
      <c r="J438" s="121"/>
    </row>
    <row r="439" spans="8:10" s="113" customFormat="1" x14ac:dyDescent="0.4">
      <c r="H439" s="114"/>
      <c r="I439" s="114"/>
      <c r="J439" s="121"/>
    </row>
    <row r="440" spans="8:10" s="113" customFormat="1" x14ac:dyDescent="0.4">
      <c r="H440" s="114"/>
      <c r="I440" s="114"/>
      <c r="J440" s="121"/>
    </row>
    <row r="441" spans="8:10" s="113" customFormat="1" x14ac:dyDescent="0.4">
      <c r="H441" s="114"/>
      <c r="I441" s="114"/>
      <c r="J441" s="121"/>
    </row>
    <row r="442" spans="8:10" s="113" customFormat="1" x14ac:dyDescent="0.4">
      <c r="H442" s="114"/>
      <c r="I442" s="114"/>
      <c r="J442" s="121"/>
    </row>
    <row r="443" spans="8:10" s="113" customFormat="1" x14ac:dyDescent="0.4">
      <c r="H443" s="114"/>
      <c r="I443" s="114"/>
      <c r="J443" s="121"/>
    </row>
    <row r="444" spans="8:10" s="113" customFormat="1" x14ac:dyDescent="0.4">
      <c r="H444" s="114"/>
      <c r="I444" s="114"/>
      <c r="J444" s="121"/>
    </row>
    <row r="445" spans="8:10" s="113" customFormat="1" x14ac:dyDescent="0.4">
      <c r="H445" s="114"/>
      <c r="I445" s="114"/>
      <c r="J445" s="121"/>
    </row>
    <row r="446" spans="8:10" s="113" customFormat="1" x14ac:dyDescent="0.4">
      <c r="H446" s="114"/>
      <c r="I446" s="114"/>
      <c r="J446" s="121"/>
    </row>
    <row r="447" spans="8:10" s="113" customFormat="1" x14ac:dyDescent="0.4">
      <c r="H447" s="114"/>
      <c r="I447" s="114"/>
      <c r="J447" s="121"/>
    </row>
    <row r="448" spans="8:10" s="113" customFormat="1" x14ac:dyDescent="0.4">
      <c r="H448" s="114"/>
      <c r="I448" s="114"/>
      <c r="J448" s="121"/>
    </row>
    <row r="449" spans="8:10" s="113" customFormat="1" x14ac:dyDescent="0.4">
      <c r="H449" s="114"/>
      <c r="I449" s="114"/>
      <c r="J449" s="121"/>
    </row>
    <row r="450" spans="8:10" s="113" customFormat="1" x14ac:dyDescent="0.4">
      <c r="H450" s="114"/>
      <c r="I450" s="114"/>
      <c r="J450" s="121"/>
    </row>
    <row r="451" spans="8:10" s="113" customFormat="1" x14ac:dyDescent="0.4">
      <c r="H451" s="114"/>
      <c r="I451" s="114"/>
      <c r="J451" s="121"/>
    </row>
    <row r="452" spans="8:10" s="113" customFormat="1" x14ac:dyDescent="0.4">
      <c r="H452" s="114"/>
      <c r="I452" s="114"/>
      <c r="J452" s="121"/>
    </row>
    <row r="453" spans="8:10" s="113" customFormat="1" x14ac:dyDescent="0.4">
      <c r="H453" s="114"/>
      <c r="I453" s="114"/>
      <c r="J453" s="121"/>
    </row>
    <row r="454" spans="8:10" s="113" customFormat="1" x14ac:dyDescent="0.4">
      <c r="H454" s="114"/>
      <c r="I454" s="114"/>
      <c r="J454" s="121"/>
    </row>
    <row r="455" spans="8:10" s="113" customFormat="1" x14ac:dyDescent="0.4">
      <c r="H455" s="114"/>
      <c r="I455" s="114"/>
      <c r="J455" s="121"/>
    </row>
    <row r="456" spans="8:10" s="113" customFormat="1" x14ac:dyDescent="0.4">
      <c r="H456" s="114"/>
      <c r="I456" s="114"/>
      <c r="J456" s="121"/>
    </row>
    <row r="457" spans="8:10" s="113" customFormat="1" x14ac:dyDescent="0.4">
      <c r="H457" s="114"/>
      <c r="I457" s="114"/>
      <c r="J457" s="121"/>
    </row>
    <row r="458" spans="8:10" s="113" customFormat="1" x14ac:dyDescent="0.4">
      <c r="H458" s="114"/>
      <c r="I458" s="114"/>
      <c r="J458" s="121"/>
    </row>
    <row r="459" spans="8:10" s="113" customFormat="1" x14ac:dyDescent="0.4">
      <c r="H459" s="114"/>
      <c r="I459" s="114"/>
      <c r="J459" s="121"/>
    </row>
    <row r="460" spans="8:10" s="113" customFormat="1" x14ac:dyDescent="0.4">
      <c r="H460" s="114"/>
      <c r="I460" s="114"/>
      <c r="J460" s="121"/>
    </row>
    <row r="461" spans="8:10" s="113" customFormat="1" x14ac:dyDescent="0.4">
      <c r="H461" s="114"/>
      <c r="I461" s="114"/>
      <c r="J461" s="121"/>
    </row>
    <row r="462" spans="8:10" s="113" customFormat="1" x14ac:dyDescent="0.4">
      <c r="H462" s="114"/>
      <c r="I462" s="114"/>
      <c r="J462" s="121"/>
    </row>
    <row r="463" spans="8:10" s="113" customFormat="1" x14ac:dyDescent="0.4">
      <c r="H463" s="114"/>
      <c r="I463" s="114"/>
      <c r="J463" s="121"/>
    </row>
    <row r="464" spans="8:10" s="113" customFormat="1" x14ac:dyDescent="0.4">
      <c r="H464" s="114"/>
      <c r="I464" s="114"/>
      <c r="J464" s="121"/>
    </row>
    <row r="465" spans="8:10" s="113" customFormat="1" x14ac:dyDescent="0.4">
      <c r="H465" s="114"/>
      <c r="I465" s="114"/>
      <c r="J465" s="121"/>
    </row>
    <row r="466" spans="8:10" s="113" customFormat="1" x14ac:dyDescent="0.4">
      <c r="H466" s="114"/>
      <c r="I466" s="114"/>
      <c r="J466" s="121"/>
    </row>
    <row r="467" spans="8:10" s="113" customFormat="1" x14ac:dyDescent="0.4">
      <c r="H467" s="114"/>
      <c r="I467" s="114"/>
      <c r="J467" s="121"/>
    </row>
    <row r="468" spans="8:10" s="113" customFormat="1" x14ac:dyDescent="0.4">
      <c r="H468" s="114"/>
      <c r="I468" s="114"/>
      <c r="J468" s="121"/>
    </row>
    <row r="469" spans="8:10" s="113" customFormat="1" x14ac:dyDescent="0.4">
      <c r="H469" s="114"/>
      <c r="I469" s="114"/>
      <c r="J469" s="121"/>
    </row>
    <row r="470" spans="8:10" s="113" customFormat="1" x14ac:dyDescent="0.4">
      <c r="H470" s="114"/>
      <c r="I470" s="114"/>
      <c r="J470" s="121"/>
    </row>
    <row r="471" spans="8:10" s="113" customFormat="1" x14ac:dyDescent="0.4">
      <c r="H471" s="114"/>
      <c r="I471" s="114"/>
      <c r="J471" s="121"/>
    </row>
    <row r="472" spans="8:10" s="113" customFormat="1" x14ac:dyDescent="0.4">
      <c r="H472" s="114"/>
      <c r="I472" s="114"/>
      <c r="J472" s="121"/>
    </row>
    <row r="473" spans="8:10" s="113" customFormat="1" x14ac:dyDescent="0.4">
      <c r="H473" s="114"/>
      <c r="I473" s="114"/>
      <c r="J473" s="121"/>
    </row>
    <row r="474" spans="8:10" s="113" customFormat="1" x14ac:dyDescent="0.4">
      <c r="H474" s="114"/>
      <c r="I474" s="114"/>
      <c r="J474" s="121"/>
    </row>
    <row r="475" spans="8:10" s="113" customFormat="1" x14ac:dyDescent="0.4">
      <c r="H475" s="114"/>
      <c r="I475" s="114"/>
      <c r="J475" s="121"/>
    </row>
    <row r="476" spans="8:10" s="113" customFormat="1" x14ac:dyDescent="0.4">
      <c r="H476" s="114"/>
      <c r="I476" s="114"/>
      <c r="J476" s="121"/>
    </row>
    <row r="477" spans="8:10" s="113" customFormat="1" x14ac:dyDescent="0.4">
      <c r="H477" s="114"/>
      <c r="I477" s="114"/>
      <c r="J477" s="121"/>
    </row>
    <row r="478" spans="8:10" s="113" customFormat="1" x14ac:dyDescent="0.4">
      <c r="H478" s="114"/>
      <c r="I478" s="114"/>
      <c r="J478" s="121"/>
    </row>
    <row r="479" spans="8:10" s="113" customFormat="1" x14ac:dyDescent="0.4">
      <c r="H479" s="114"/>
      <c r="I479" s="114"/>
      <c r="J479" s="121"/>
    </row>
    <row r="480" spans="8:10" s="113" customFormat="1" x14ac:dyDescent="0.4">
      <c r="H480" s="114"/>
      <c r="I480" s="114"/>
      <c r="J480" s="121"/>
    </row>
    <row r="481" spans="8:10" s="113" customFormat="1" x14ac:dyDescent="0.4">
      <c r="H481" s="114"/>
      <c r="I481" s="114"/>
      <c r="J481" s="121"/>
    </row>
    <row r="482" spans="8:10" s="113" customFormat="1" x14ac:dyDescent="0.4">
      <c r="H482" s="114"/>
      <c r="I482" s="114"/>
      <c r="J482" s="121"/>
    </row>
    <row r="483" spans="8:10" s="113" customFormat="1" x14ac:dyDescent="0.4">
      <c r="H483" s="114"/>
      <c r="I483" s="114"/>
      <c r="J483" s="121"/>
    </row>
    <row r="484" spans="8:10" s="113" customFormat="1" x14ac:dyDescent="0.4">
      <c r="H484" s="114"/>
      <c r="I484" s="114"/>
      <c r="J484" s="121"/>
    </row>
    <row r="485" spans="8:10" s="113" customFormat="1" x14ac:dyDescent="0.4">
      <c r="H485" s="114"/>
      <c r="I485" s="114"/>
      <c r="J485" s="121"/>
    </row>
    <row r="486" spans="8:10" s="113" customFormat="1" x14ac:dyDescent="0.4">
      <c r="H486" s="114"/>
      <c r="I486" s="114"/>
      <c r="J486" s="121"/>
    </row>
    <row r="487" spans="8:10" s="113" customFormat="1" x14ac:dyDescent="0.4">
      <c r="H487" s="114"/>
      <c r="I487" s="114"/>
      <c r="J487" s="121"/>
    </row>
    <row r="488" spans="8:10" s="113" customFormat="1" x14ac:dyDescent="0.4">
      <c r="H488" s="114"/>
      <c r="I488" s="114"/>
      <c r="J488" s="121"/>
    </row>
    <row r="489" spans="8:10" s="113" customFormat="1" x14ac:dyDescent="0.4">
      <c r="H489" s="114"/>
      <c r="I489" s="114"/>
      <c r="J489" s="121"/>
    </row>
    <row r="490" spans="8:10" s="113" customFormat="1" x14ac:dyDescent="0.4">
      <c r="H490" s="114"/>
      <c r="I490" s="114"/>
      <c r="J490" s="121"/>
    </row>
    <row r="491" spans="8:10" s="113" customFormat="1" x14ac:dyDescent="0.4">
      <c r="H491" s="114"/>
      <c r="I491" s="114"/>
      <c r="J491" s="121"/>
    </row>
    <row r="492" spans="8:10" s="113" customFormat="1" x14ac:dyDescent="0.4">
      <c r="H492" s="114"/>
      <c r="I492" s="114"/>
      <c r="J492" s="121"/>
    </row>
    <row r="493" spans="8:10" s="113" customFormat="1" x14ac:dyDescent="0.4">
      <c r="H493" s="114"/>
      <c r="I493" s="114"/>
      <c r="J493" s="121"/>
    </row>
    <row r="494" spans="8:10" s="113" customFormat="1" x14ac:dyDescent="0.4">
      <c r="H494" s="114"/>
      <c r="I494" s="114"/>
      <c r="J494" s="121"/>
    </row>
    <row r="495" spans="8:10" s="113" customFormat="1" x14ac:dyDescent="0.4">
      <c r="H495" s="114"/>
      <c r="I495" s="114"/>
      <c r="J495" s="121"/>
    </row>
    <row r="496" spans="8:10" s="113" customFormat="1" x14ac:dyDescent="0.4">
      <c r="H496" s="114"/>
      <c r="I496" s="114"/>
      <c r="J496" s="121"/>
    </row>
    <row r="497" spans="8:10" s="113" customFormat="1" x14ac:dyDescent="0.4">
      <c r="H497" s="114"/>
      <c r="I497" s="114"/>
      <c r="J497" s="121"/>
    </row>
    <row r="498" spans="8:10" s="113" customFormat="1" x14ac:dyDescent="0.4">
      <c r="H498" s="114"/>
      <c r="I498" s="114"/>
      <c r="J498" s="121"/>
    </row>
    <row r="499" spans="8:10" s="113" customFormat="1" x14ac:dyDescent="0.4">
      <c r="H499" s="114"/>
      <c r="I499" s="114"/>
      <c r="J499" s="121"/>
    </row>
    <row r="500" spans="8:10" s="113" customFormat="1" x14ac:dyDescent="0.4">
      <c r="H500" s="114"/>
      <c r="I500" s="114"/>
      <c r="J500" s="121"/>
    </row>
    <row r="501" spans="8:10" s="113" customFormat="1" x14ac:dyDescent="0.4">
      <c r="H501" s="114"/>
      <c r="I501" s="114"/>
      <c r="J501" s="121"/>
    </row>
    <row r="502" spans="8:10" s="113" customFormat="1" x14ac:dyDescent="0.4">
      <c r="H502" s="114"/>
      <c r="I502" s="114"/>
      <c r="J502" s="121"/>
    </row>
    <row r="503" spans="8:10" s="113" customFormat="1" x14ac:dyDescent="0.4">
      <c r="H503" s="114"/>
      <c r="I503" s="114"/>
      <c r="J503" s="121"/>
    </row>
    <row r="504" spans="8:10" s="113" customFormat="1" x14ac:dyDescent="0.4">
      <c r="H504" s="114"/>
      <c r="I504" s="114"/>
      <c r="J504" s="121"/>
    </row>
    <row r="505" spans="8:10" s="113" customFormat="1" x14ac:dyDescent="0.4">
      <c r="H505" s="114"/>
      <c r="I505" s="114"/>
      <c r="J505" s="121"/>
    </row>
    <row r="506" spans="8:10" s="113" customFormat="1" x14ac:dyDescent="0.4">
      <c r="H506" s="114"/>
      <c r="I506" s="114"/>
      <c r="J506" s="121"/>
    </row>
    <row r="507" spans="8:10" s="113" customFormat="1" x14ac:dyDescent="0.4">
      <c r="H507" s="114"/>
      <c r="I507" s="114"/>
      <c r="J507" s="121"/>
    </row>
    <row r="508" spans="8:10" s="113" customFormat="1" x14ac:dyDescent="0.4">
      <c r="H508" s="114"/>
      <c r="I508" s="114"/>
      <c r="J508" s="121"/>
    </row>
    <row r="509" spans="8:10" s="113" customFormat="1" x14ac:dyDescent="0.4">
      <c r="H509" s="114"/>
      <c r="I509" s="114"/>
      <c r="J509" s="121"/>
    </row>
    <row r="510" spans="8:10" s="113" customFormat="1" x14ac:dyDescent="0.4">
      <c r="H510" s="114"/>
      <c r="I510" s="114"/>
      <c r="J510" s="121"/>
    </row>
    <row r="511" spans="8:10" s="113" customFormat="1" x14ac:dyDescent="0.4">
      <c r="H511" s="114"/>
      <c r="I511" s="114"/>
      <c r="J511" s="121"/>
    </row>
    <row r="512" spans="8:10" s="113" customFormat="1" x14ac:dyDescent="0.4">
      <c r="H512" s="114"/>
      <c r="I512" s="114"/>
      <c r="J512" s="121"/>
    </row>
    <row r="513" spans="8:10" s="113" customFormat="1" x14ac:dyDescent="0.4">
      <c r="H513" s="114"/>
      <c r="I513" s="114"/>
      <c r="J513" s="121"/>
    </row>
    <row r="514" spans="8:10" s="113" customFormat="1" x14ac:dyDescent="0.4">
      <c r="H514" s="114"/>
      <c r="I514" s="114"/>
      <c r="J514" s="121"/>
    </row>
    <row r="515" spans="8:10" s="113" customFormat="1" x14ac:dyDescent="0.4">
      <c r="H515" s="114"/>
      <c r="I515" s="114"/>
      <c r="J515" s="121"/>
    </row>
    <row r="516" spans="8:10" s="113" customFormat="1" x14ac:dyDescent="0.4">
      <c r="H516" s="114"/>
      <c r="I516" s="114"/>
      <c r="J516" s="121"/>
    </row>
    <row r="517" spans="8:10" s="113" customFormat="1" x14ac:dyDescent="0.4">
      <c r="H517" s="114"/>
      <c r="I517" s="114"/>
      <c r="J517" s="121"/>
    </row>
    <row r="518" spans="8:10" s="113" customFormat="1" x14ac:dyDescent="0.4">
      <c r="H518" s="114"/>
      <c r="I518" s="114"/>
      <c r="J518" s="121"/>
    </row>
    <row r="519" spans="8:10" s="113" customFormat="1" x14ac:dyDescent="0.4">
      <c r="H519" s="114"/>
      <c r="I519" s="114"/>
      <c r="J519" s="121"/>
    </row>
    <row r="520" spans="8:10" s="113" customFormat="1" x14ac:dyDescent="0.4">
      <c r="H520" s="114"/>
      <c r="I520" s="114"/>
      <c r="J520" s="121"/>
    </row>
    <row r="521" spans="8:10" s="113" customFormat="1" x14ac:dyDescent="0.4">
      <c r="H521" s="114"/>
      <c r="I521" s="114"/>
      <c r="J521" s="121"/>
    </row>
    <row r="522" spans="8:10" s="113" customFormat="1" x14ac:dyDescent="0.4">
      <c r="H522" s="114"/>
      <c r="I522" s="114"/>
      <c r="J522" s="121"/>
    </row>
    <row r="523" spans="8:10" s="113" customFormat="1" x14ac:dyDescent="0.4">
      <c r="H523" s="114"/>
      <c r="I523" s="114"/>
      <c r="J523" s="121"/>
    </row>
    <row r="524" spans="8:10" s="113" customFormat="1" x14ac:dyDescent="0.4">
      <c r="H524" s="114"/>
      <c r="I524" s="114"/>
      <c r="J524" s="121"/>
    </row>
    <row r="525" spans="8:10" s="113" customFormat="1" x14ac:dyDescent="0.4">
      <c r="H525" s="114"/>
      <c r="I525" s="114"/>
      <c r="J525" s="121"/>
    </row>
    <row r="526" spans="8:10" s="113" customFormat="1" x14ac:dyDescent="0.4">
      <c r="H526" s="114"/>
      <c r="I526" s="114"/>
      <c r="J526" s="121"/>
    </row>
    <row r="527" spans="8:10" s="113" customFormat="1" x14ac:dyDescent="0.4">
      <c r="H527" s="114"/>
      <c r="I527" s="114"/>
      <c r="J527" s="121"/>
    </row>
    <row r="528" spans="8:10" s="113" customFormat="1" x14ac:dyDescent="0.4">
      <c r="H528" s="114"/>
      <c r="I528" s="114"/>
      <c r="J528" s="121"/>
    </row>
    <row r="529" spans="8:10" s="113" customFormat="1" x14ac:dyDescent="0.4">
      <c r="H529" s="114"/>
      <c r="I529" s="114"/>
      <c r="J529" s="121"/>
    </row>
    <row r="530" spans="8:10" s="113" customFormat="1" x14ac:dyDescent="0.4">
      <c r="H530" s="114"/>
      <c r="I530" s="114"/>
      <c r="J530" s="121"/>
    </row>
    <row r="531" spans="8:10" s="113" customFormat="1" x14ac:dyDescent="0.4">
      <c r="H531" s="114"/>
      <c r="I531" s="114"/>
      <c r="J531" s="121"/>
    </row>
    <row r="532" spans="8:10" s="113" customFormat="1" x14ac:dyDescent="0.4">
      <c r="H532" s="114"/>
      <c r="I532" s="114"/>
      <c r="J532" s="121"/>
    </row>
    <row r="533" spans="8:10" s="113" customFormat="1" x14ac:dyDescent="0.4">
      <c r="H533" s="114"/>
      <c r="I533" s="114"/>
      <c r="J533" s="121"/>
    </row>
    <row r="534" spans="8:10" s="113" customFormat="1" x14ac:dyDescent="0.4">
      <c r="H534" s="114"/>
      <c r="I534" s="114"/>
      <c r="J534" s="121"/>
    </row>
    <row r="535" spans="8:10" s="113" customFormat="1" x14ac:dyDescent="0.4">
      <c r="H535" s="114"/>
      <c r="I535" s="114"/>
      <c r="J535" s="121"/>
    </row>
    <row r="536" spans="8:10" s="113" customFormat="1" x14ac:dyDescent="0.4">
      <c r="H536" s="114"/>
      <c r="I536" s="114"/>
      <c r="J536" s="121"/>
    </row>
    <row r="537" spans="8:10" s="113" customFormat="1" x14ac:dyDescent="0.4">
      <c r="H537" s="114"/>
      <c r="I537" s="114"/>
      <c r="J537" s="121"/>
    </row>
    <row r="538" spans="8:10" s="113" customFormat="1" x14ac:dyDescent="0.4">
      <c r="H538" s="114"/>
      <c r="I538" s="114"/>
      <c r="J538" s="121"/>
    </row>
    <row r="539" spans="8:10" s="113" customFormat="1" x14ac:dyDescent="0.4">
      <c r="H539" s="114"/>
      <c r="I539" s="114"/>
      <c r="J539" s="121"/>
    </row>
    <row r="540" spans="8:10" s="113" customFormat="1" x14ac:dyDescent="0.4">
      <c r="H540" s="114"/>
      <c r="I540" s="114"/>
      <c r="J540" s="121"/>
    </row>
    <row r="541" spans="8:10" s="113" customFormat="1" x14ac:dyDescent="0.4">
      <c r="H541" s="114"/>
      <c r="I541" s="114"/>
      <c r="J541" s="121"/>
    </row>
    <row r="542" spans="8:10" s="113" customFormat="1" x14ac:dyDescent="0.4">
      <c r="H542" s="114"/>
      <c r="I542" s="114"/>
      <c r="J542" s="121"/>
    </row>
    <row r="543" spans="8:10" s="113" customFormat="1" x14ac:dyDescent="0.4">
      <c r="H543" s="114"/>
      <c r="I543" s="114"/>
      <c r="J543" s="121"/>
    </row>
    <row r="544" spans="8:10" s="113" customFormat="1" x14ac:dyDescent="0.4">
      <c r="H544" s="114"/>
      <c r="I544" s="114"/>
      <c r="J544" s="121"/>
    </row>
    <row r="545" spans="8:10" s="113" customFormat="1" x14ac:dyDescent="0.4">
      <c r="H545" s="114"/>
      <c r="I545" s="114"/>
      <c r="J545" s="121"/>
    </row>
    <row r="546" spans="8:10" s="113" customFormat="1" x14ac:dyDescent="0.4">
      <c r="H546" s="114"/>
      <c r="I546" s="114"/>
      <c r="J546" s="121"/>
    </row>
    <row r="547" spans="8:10" s="113" customFormat="1" x14ac:dyDescent="0.4">
      <c r="H547" s="114"/>
      <c r="I547" s="114"/>
      <c r="J547" s="121"/>
    </row>
    <row r="548" spans="8:10" s="113" customFormat="1" x14ac:dyDescent="0.4">
      <c r="H548" s="114"/>
      <c r="I548" s="114"/>
      <c r="J548" s="121"/>
    </row>
    <row r="549" spans="8:10" s="113" customFormat="1" x14ac:dyDescent="0.4">
      <c r="H549" s="114"/>
      <c r="I549" s="114"/>
      <c r="J549" s="121"/>
    </row>
    <row r="550" spans="8:10" s="113" customFormat="1" x14ac:dyDescent="0.4">
      <c r="H550" s="114"/>
      <c r="I550" s="114"/>
      <c r="J550" s="121"/>
    </row>
    <row r="551" spans="8:10" s="113" customFormat="1" x14ac:dyDescent="0.4">
      <c r="H551" s="114"/>
      <c r="I551" s="114"/>
      <c r="J551" s="121"/>
    </row>
    <row r="552" spans="8:10" s="113" customFormat="1" x14ac:dyDescent="0.4">
      <c r="H552" s="114"/>
      <c r="I552" s="114"/>
      <c r="J552" s="121"/>
    </row>
    <row r="553" spans="8:10" s="113" customFormat="1" x14ac:dyDescent="0.4">
      <c r="H553" s="114"/>
      <c r="I553" s="114"/>
      <c r="J553" s="121"/>
    </row>
    <row r="554" spans="8:10" s="113" customFormat="1" x14ac:dyDescent="0.4">
      <c r="H554" s="114"/>
      <c r="I554" s="114"/>
      <c r="J554" s="121"/>
    </row>
    <row r="555" spans="8:10" s="113" customFormat="1" x14ac:dyDescent="0.4">
      <c r="H555" s="114"/>
      <c r="I555" s="114"/>
      <c r="J555" s="121"/>
    </row>
    <row r="556" spans="8:10" s="113" customFormat="1" x14ac:dyDescent="0.4">
      <c r="H556" s="114"/>
      <c r="I556" s="114"/>
      <c r="J556" s="121"/>
    </row>
    <row r="557" spans="8:10" s="113" customFormat="1" x14ac:dyDescent="0.4">
      <c r="H557" s="114"/>
      <c r="I557" s="114"/>
      <c r="J557" s="121"/>
    </row>
    <row r="558" spans="8:10" s="113" customFormat="1" x14ac:dyDescent="0.4">
      <c r="H558" s="114"/>
      <c r="I558" s="114"/>
      <c r="J558" s="121"/>
    </row>
    <row r="559" spans="8:10" s="113" customFormat="1" x14ac:dyDescent="0.4">
      <c r="H559" s="114"/>
      <c r="I559" s="114"/>
      <c r="J559" s="121"/>
    </row>
    <row r="560" spans="8:10" s="113" customFormat="1" x14ac:dyDescent="0.4">
      <c r="H560" s="114"/>
      <c r="I560" s="114"/>
      <c r="J560" s="121"/>
    </row>
    <row r="561" spans="8:10" s="113" customFormat="1" x14ac:dyDescent="0.4">
      <c r="H561" s="114"/>
      <c r="I561" s="114"/>
      <c r="J561" s="121"/>
    </row>
    <row r="562" spans="8:10" s="113" customFormat="1" x14ac:dyDescent="0.4">
      <c r="H562" s="114"/>
      <c r="I562" s="114"/>
      <c r="J562" s="121"/>
    </row>
    <row r="563" spans="8:10" s="113" customFormat="1" x14ac:dyDescent="0.4">
      <c r="H563" s="114"/>
      <c r="I563" s="114"/>
      <c r="J563" s="121"/>
    </row>
    <row r="564" spans="8:10" s="113" customFormat="1" x14ac:dyDescent="0.4">
      <c r="H564" s="114"/>
      <c r="I564" s="114"/>
      <c r="J564" s="121"/>
    </row>
    <row r="565" spans="8:10" s="113" customFormat="1" x14ac:dyDescent="0.4">
      <c r="H565" s="114"/>
      <c r="I565" s="114"/>
      <c r="J565" s="121"/>
    </row>
    <row r="566" spans="8:10" s="113" customFormat="1" x14ac:dyDescent="0.4">
      <c r="H566" s="114"/>
      <c r="I566" s="114"/>
      <c r="J566" s="121"/>
    </row>
    <row r="567" spans="8:10" s="113" customFormat="1" x14ac:dyDescent="0.4">
      <c r="H567" s="114"/>
      <c r="I567" s="114"/>
      <c r="J567" s="121"/>
    </row>
    <row r="568" spans="8:10" s="113" customFormat="1" x14ac:dyDescent="0.4">
      <c r="H568" s="114"/>
      <c r="I568" s="114"/>
      <c r="J568" s="121"/>
    </row>
    <row r="569" spans="8:10" s="113" customFormat="1" x14ac:dyDescent="0.4">
      <c r="H569" s="114"/>
      <c r="I569" s="114"/>
      <c r="J569" s="121"/>
    </row>
    <row r="570" spans="8:10" s="113" customFormat="1" x14ac:dyDescent="0.4">
      <c r="H570" s="114"/>
      <c r="I570" s="114"/>
      <c r="J570" s="121"/>
    </row>
    <row r="571" spans="8:10" s="113" customFormat="1" x14ac:dyDescent="0.4">
      <c r="H571" s="114"/>
      <c r="I571" s="114"/>
      <c r="J571" s="121"/>
    </row>
    <row r="572" spans="8:10" s="113" customFormat="1" x14ac:dyDescent="0.4">
      <c r="H572" s="114"/>
      <c r="I572" s="114"/>
      <c r="J572" s="121"/>
    </row>
    <row r="573" spans="8:10" s="113" customFormat="1" x14ac:dyDescent="0.4">
      <c r="H573" s="114"/>
      <c r="I573" s="114"/>
      <c r="J573" s="121"/>
    </row>
    <row r="574" spans="8:10" s="113" customFormat="1" x14ac:dyDescent="0.4">
      <c r="H574" s="114"/>
      <c r="I574" s="114"/>
      <c r="J574" s="121"/>
    </row>
    <row r="575" spans="8:10" s="113" customFormat="1" x14ac:dyDescent="0.4">
      <c r="H575" s="114"/>
      <c r="I575" s="114"/>
      <c r="J575" s="121"/>
    </row>
    <row r="576" spans="8:10" s="113" customFormat="1" x14ac:dyDescent="0.4">
      <c r="H576" s="114"/>
      <c r="I576" s="114"/>
      <c r="J576" s="121"/>
    </row>
    <row r="577" spans="8:10" s="113" customFormat="1" x14ac:dyDescent="0.4">
      <c r="H577" s="114"/>
      <c r="I577" s="114"/>
      <c r="J577" s="121"/>
    </row>
    <row r="578" spans="8:10" s="113" customFormat="1" x14ac:dyDescent="0.4">
      <c r="H578" s="114"/>
      <c r="I578" s="114"/>
      <c r="J578" s="121"/>
    </row>
    <row r="579" spans="8:10" s="113" customFormat="1" x14ac:dyDescent="0.4">
      <c r="H579" s="114"/>
      <c r="I579" s="114"/>
      <c r="J579" s="121"/>
    </row>
    <row r="580" spans="8:10" s="113" customFormat="1" x14ac:dyDescent="0.4">
      <c r="H580" s="114"/>
      <c r="I580" s="114"/>
      <c r="J580" s="121"/>
    </row>
    <row r="581" spans="8:10" s="113" customFormat="1" x14ac:dyDescent="0.4">
      <c r="H581" s="114"/>
      <c r="I581" s="114"/>
      <c r="J581" s="121"/>
    </row>
    <row r="582" spans="8:10" s="113" customFormat="1" x14ac:dyDescent="0.4">
      <c r="H582" s="114"/>
      <c r="I582" s="114"/>
      <c r="J582" s="121"/>
    </row>
    <row r="583" spans="8:10" s="113" customFormat="1" x14ac:dyDescent="0.4">
      <c r="H583" s="114"/>
      <c r="I583" s="114"/>
      <c r="J583" s="121"/>
    </row>
    <row r="584" spans="8:10" s="113" customFormat="1" x14ac:dyDescent="0.4">
      <c r="H584" s="114"/>
      <c r="I584" s="114"/>
      <c r="J584" s="121"/>
    </row>
    <row r="585" spans="8:10" s="113" customFormat="1" x14ac:dyDescent="0.4">
      <c r="H585" s="114"/>
      <c r="I585" s="114"/>
      <c r="J585" s="121"/>
    </row>
    <row r="586" spans="8:10" s="113" customFormat="1" x14ac:dyDescent="0.4">
      <c r="H586" s="114"/>
      <c r="I586" s="114"/>
      <c r="J586" s="121"/>
    </row>
    <row r="587" spans="8:10" s="113" customFormat="1" x14ac:dyDescent="0.4">
      <c r="H587" s="114"/>
      <c r="I587" s="114"/>
      <c r="J587" s="121"/>
    </row>
    <row r="588" spans="8:10" s="113" customFormat="1" x14ac:dyDescent="0.4">
      <c r="H588" s="114"/>
      <c r="I588" s="114"/>
      <c r="J588" s="121"/>
    </row>
    <row r="589" spans="8:10" s="113" customFormat="1" x14ac:dyDescent="0.4">
      <c r="H589" s="114"/>
      <c r="I589" s="114"/>
      <c r="J589" s="121"/>
    </row>
    <row r="590" spans="8:10" s="113" customFormat="1" x14ac:dyDescent="0.4">
      <c r="H590" s="114"/>
      <c r="I590" s="114"/>
      <c r="J590" s="121"/>
    </row>
    <row r="591" spans="8:10" s="113" customFormat="1" x14ac:dyDescent="0.4">
      <c r="H591" s="114"/>
      <c r="I591" s="114"/>
      <c r="J591" s="121"/>
    </row>
    <row r="592" spans="8:10" s="113" customFormat="1" x14ac:dyDescent="0.4">
      <c r="H592" s="114"/>
      <c r="I592" s="114"/>
      <c r="J592" s="121"/>
    </row>
    <row r="593" spans="8:10" s="113" customFormat="1" x14ac:dyDescent="0.4">
      <c r="H593" s="114"/>
      <c r="I593" s="114"/>
      <c r="J593" s="121"/>
    </row>
    <row r="594" spans="8:10" s="113" customFormat="1" x14ac:dyDescent="0.4">
      <c r="H594" s="114"/>
      <c r="I594" s="114"/>
      <c r="J594" s="121"/>
    </row>
    <row r="595" spans="8:10" s="113" customFormat="1" x14ac:dyDescent="0.4">
      <c r="H595" s="114"/>
      <c r="I595" s="114"/>
      <c r="J595" s="121"/>
    </row>
    <row r="596" spans="8:10" s="113" customFormat="1" x14ac:dyDescent="0.4">
      <c r="H596" s="114"/>
      <c r="I596" s="114"/>
      <c r="J596" s="121"/>
    </row>
    <row r="597" spans="8:10" s="113" customFormat="1" x14ac:dyDescent="0.4">
      <c r="H597" s="114"/>
      <c r="I597" s="114"/>
      <c r="J597" s="121"/>
    </row>
    <row r="598" spans="8:10" s="113" customFormat="1" x14ac:dyDescent="0.4">
      <c r="H598" s="114"/>
      <c r="I598" s="114"/>
      <c r="J598" s="121"/>
    </row>
    <row r="599" spans="8:10" s="113" customFormat="1" x14ac:dyDescent="0.4">
      <c r="H599" s="114"/>
      <c r="I599" s="114"/>
      <c r="J599" s="121"/>
    </row>
    <row r="600" spans="8:10" s="113" customFormat="1" x14ac:dyDescent="0.4">
      <c r="H600" s="114"/>
      <c r="I600" s="114"/>
      <c r="J600" s="121"/>
    </row>
    <row r="601" spans="8:10" s="113" customFormat="1" x14ac:dyDescent="0.4">
      <c r="H601" s="114"/>
      <c r="I601" s="114"/>
      <c r="J601" s="121"/>
    </row>
    <row r="602" spans="8:10" s="113" customFormat="1" x14ac:dyDescent="0.4">
      <c r="H602" s="114"/>
      <c r="I602" s="114"/>
      <c r="J602" s="121"/>
    </row>
    <row r="603" spans="8:10" s="113" customFormat="1" x14ac:dyDescent="0.4">
      <c r="H603" s="114"/>
      <c r="I603" s="114"/>
      <c r="J603" s="121"/>
    </row>
    <row r="604" spans="8:10" s="113" customFormat="1" x14ac:dyDescent="0.4">
      <c r="H604" s="114"/>
      <c r="I604" s="114"/>
      <c r="J604" s="121"/>
    </row>
    <row r="605" spans="8:10" s="113" customFormat="1" x14ac:dyDescent="0.4">
      <c r="H605" s="114"/>
      <c r="I605" s="114"/>
      <c r="J605" s="121"/>
    </row>
    <row r="606" spans="8:10" s="113" customFormat="1" x14ac:dyDescent="0.4">
      <c r="H606" s="114"/>
      <c r="I606" s="114"/>
      <c r="J606" s="121"/>
    </row>
    <row r="607" spans="8:10" s="113" customFormat="1" x14ac:dyDescent="0.4">
      <c r="H607" s="114"/>
      <c r="I607" s="114"/>
      <c r="J607" s="121"/>
    </row>
    <row r="608" spans="8:10" s="113" customFormat="1" x14ac:dyDescent="0.4">
      <c r="H608" s="114"/>
      <c r="I608" s="114"/>
      <c r="J608" s="121"/>
    </row>
    <row r="609" spans="8:10" s="113" customFormat="1" x14ac:dyDescent="0.4">
      <c r="H609" s="114"/>
      <c r="I609" s="114"/>
      <c r="J609" s="121"/>
    </row>
    <row r="610" spans="8:10" s="113" customFormat="1" x14ac:dyDescent="0.4">
      <c r="H610" s="114"/>
      <c r="I610" s="114"/>
      <c r="J610" s="121"/>
    </row>
    <row r="611" spans="8:10" s="113" customFormat="1" x14ac:dyDescent="0.4">
      <c r="H611" s="114"/>
      <c r="I611" s="114"/>
      <c r="J611" s="121"/>
    </row>
    <row r="612" spans="8:10" s="113" customFormat="1" x14ac:dyDescent="0.4">
      <c r="H612" s="114"/>
      <c r="I612" s="114"/>
      <c r="J612" s="121"/>
    </row>
    <row r="613" spans="8:10" s="113" customFormat="1" x14ac:dyDescent="0.4">
      <c r="H613" s="114"/>
      <c r="I613" s="114"/>
      <c r="J613" s="121"/>
    </row>
    <row r="614" spans="8:10" s="113" customFormat="1" x14ac:dyDescent="0.4">
      <c r="H614" s="114"/>
      <c r="I614" s="114"/>
      <c r="J614" s="121"/>
    </row>
    <row r="615" spans="8:10" s="113" customFormat="1" x14ac:dyDescent="0.4">
      <c r="H615" s="114"/>
      <c r="I615" s="114"/>
      <c r="J615" s="121"/>
    </row>
    <row r="616" spans="8:10" s="113" customFormat="1" x14ac:dyDescent="0.4">
      <c r="H616" s="114"/>
      <c r="I616" s="114"/>
      <c r="J616" s="121"/>
    </row>
    <row r="617" spans="8:10" s="113" customFormat="1" x14ac:dyDescent="0.4">
      <c r="H617" s="114"/>
      <c r="I617" s="114"/>
      <c r="J617" s="121"/>
    </row>
    <row r="618" spans="8:10" s="113" customFormat="1" x14ac:dyDescent="0.4">
      <c r="H618" s="114"/>
      <c r="I618" s="114"/>
      <c r="J618" s="121"/>
    </row>
    <row r="619" spans="8:10" s="113" customFormat="1" x14ac:dyDescent="0.4">
      <c r="H619" s="114"/>
      <c r="I619" s="114"/>
      <c r="J619" s="121"/>
    </row>
    <row r="620" spans="8:10" s="113" customFormat="1" x14ac:dyDescent="0.4">
      <c r="H620" s="114"/>
      <c r="I620" s="114"/>
      <c r="J620" s="121"/>
    </row>
    <row r="621" spans="8:10" s="113" customFormat="1" x14ac:dyDescent="0.4">
      <c r="H621" s="114"/>
      <c r="I621" s="114"/>
      <c r="J621" s="121"/>
    </row>
    <row r="622" spans="8:10" s="113" customFormat="1" x14ac:dyDescent="0.4">
      <c r="H622" s="114"/>
      <c r="I622" s="114"/>
      <c r="J622" s="121"/>
    </row>
    <row r="623" spans="8:10" s="113" customFormat="1" x14ac:dyDescent="0.4">
      <c r="H623" s="114"/>
      <c r="I623" s="114"/>
      <c r="J623" s="121"/>
    </row>
    <row r="624" spans="8:10" s="113" customFormat="1" x14ac:dyDescent="0.4">
      <c r="H624" s="114"/>
      <c r="I624" s="114"/>
      <c r="J624" s="121"/>
    </row>
    <row r="625" spans="8:10" s="113" customFormat="1" x14ac:dyDescent="0.4">
      <c r="H625" s="114"/>
      <c r="I625" s="114"/>
      <c r="J625" s="121"/>
    </row>
    <row r="626" spans="8:10" s="113" customFormat="1" x14ac:dyDescent="0.4">
      <c r="H626" s="114"/>
      <c r="I626" s="114"/>
      <c r="J626" s="121"/>
    </row>
    <row r="627" spans="8:10" s="113" customFormat="1" x14ac:dyDescent="0.4">
      <c r="H627" s="114"/>
      <c r="I627" s="114"/>
      <c r="J627" s="121"/>
    </row>
    <row r="628" spans="8:10" s="113" customFormat="1" x14ac:dyDescent="0.4">
      <c r="H628" s="114"/>
      <c r="I628" s="114"/>
      <c r="J628" s="121"/>
    </row>
    <row r="629" spans="8:10" s="113" customFormat="1" x14ac:dyDescent="0.4">
      <c r="H629" s="114"/>
      <c r="I629" s="114"/>
      <c r="J629" s="121"/>
    </row>
    <row r="630" spans="8:10" s="113" customFormat="1" x14ac:dyDescent="0.4">
      <c r="H630" s="114"/>
      <c r="I630" s="114"/>
      <c r="J630" s="121"/>
    </row>
    <row r="631" spans="8:10" s="113" customFormat="1" x14ac:dyDescent="0.4">
      <c r="H631" s="114"/>
      <c r="I631" s="114"/>
      <c r="J631" s="121"/>
    </row>
    <row r="632" spans="8:10" s="113" customFormat="1" x14ac:dyDescent="0.4">
      <c r="H632" s="114"/>
      <c r="I632" s="114"/>
      <c r="J632" s="121"/>
    </row>
    <row r="633" spans="8:10" s="113" customFormat="1" x14ac:dyDescent="0.4">
      <c r="H633" s="114"/>
      <c r="I633" s="114"/>
      <c r="J633" s="121"/>
    </row>
    <row r="634" spans="8:10" s="113" customFormat="1" x14ac:dyDescent="0.4">
      <c r="H634" s="114"/>
      <c r="I634" s="114"/>
      <c r="J634" s="121"/>
    </row>
    <row r="635" spans="8:10" s="113" customFormat="1" x14ac:dyDescent="0.4">
      <c r="H635" s="114"/>
      <c r="I635" s="114"/>
      <c r="J635" s="121"/>
    </row>
    <row r="636" spans="8:10" s="113" customFormat="1" x14ac:dyDescent="0.4">
      <c r="H636" s="114"/>
      <c r="I636" s="114"/>
      <c r="J636" s="121"/>
    </row>
    <row r="637" spans="8:10" s="113" customFormat="1" x14ac:dyDescent="0.4">
      <c r="H637" s="114"/>
      <c r="I637" s="114"/>
      <c r="J637" s="121"/>
    </row>
    <row r="638" spans="8:10" s="113" customFormat="1" x14ac:dyDescent="0.4">
      <c r="H638" s="114"/>
      <c r="I638" s="114"/>
      <c r="J638" s="121"/>
    </row>
    <row r="639" spans="8:10" s="113" customFormat="1" x14ac:dyDescent="0.4">
      <c r="H639" s="114"/>
      <c r="I639" s="114"/>
      <c r="J639" s="121"/>
    </row>
    <row r="640" spans="8:10" s="113" customFormat="1" x14ac:dyDescent="0.4">
      <c r="H640" s="114"/>
      <c r="I640" s="114"/>
      <c r="J640" s="121"/>
    </row>
    <row r="641" spans="8:10" s="113" customFormat="1" x14ac:dyDescent="0.4">
      <c r="H641" s="114"/>
      <c r="I641" s="114"/>
      <c r="J641" s="121"/>
    </row>
    <row r="642" spans="8:10" s="113" customFormat="1" x14ac:dyDescent="0.4">
      <c r="H642" s="114"/>
      <c r="I642" s="114"/>
      <c r="J642" s="121"/>
    </row>
    <row r="643" spans="8:10" s="113" customFormat="1" x14ac:dyDescent="0.4">
      <c r="H643" s="114"/>
      <c r="I643" s="114"/>
      <c r="J643" s="121"/>
    </row>
    <row r="644" spans="8:10" s="113" customFormat="1" x14ac:dyDescent="0.4">
      <c r="H644" s="114"/>
      <c r="I644" s="114"/>
      <c r="J644" s="121"/>
    </row>
    <row r="645" spans="8:10" s="113" customFormat="1" x14ac:dyDescent="0.4">
      <c r="H645" s="114"/>
      <c r="I645" s="114"/>
      <c r="J645" s="121"/>
    </row>
    <row r="646" spans="8:10" s="113" customFormat="1" x14ac:dyDescent="0.4">
      <c r="H646" s="114"/>
      <c r="I646" s="114"/>
      <c r="J646" s="121"/>
    </row>
    <row r="647" spans="8:10" s="113" customFormat="1" x14ac:dyDescent="0.4">
      <c r="H647" s="114"/>
      <c r="I647" s="114"/>
      <c r="J647" s="121"/>
    </row>
    <row r="648" spans="8:10" s="113" customFormat="1" x14ac:dyDescent="0.4">
      <c r="H648" s="114"/>
      <c r="I648" s="114"/>
      <c r="J648" s="121"/>
    </row>
    <row r="649" spans="8:10" s="113" customFormat="1" x14ac:dyDescent="0.4">
      <c r="H649" s="114"/>
      <c r="I649" s="114"/>
      <c r="J649" s="121"/>
    </row>
    <row r="650" spans="8:10" s="113" customFormat="1" x14ac:dyDescent="0.4">
      <c r="H650" s="114"/>
      <c r="I650" s="114"/>
      <c r="J650" s="121"/>
    </row>
    <row r="651" spans="8:10" s="113" customFormat="1" x14ac:dyDescent="0.4">
      <c r="H651" s="114"/>
      <c r="I651" s="114"/>
      <c r="J651" s="121"/>
    </row>
    <row r="652" spans="8:10" s="113" customFormat="1" x14ac:dyDescent="0.4">
      <c r="H652" s="114"/>
      <c r="I652" s="114"/>
      <c r="J652" s="121"/>
    </row>
    <row r="653" spans="8:10" s="113" customFormat="1" x14ac:dyDescent="0.4">
      <c r="H653" s="114"/>
      <c r="I653" s="114"/>
      <c r="J653" s="121"/>
    </row>
    <row r="654" spans="8:10" s="113" customFormat="1" x14ac:dyDescent="0.4">
      <c r="H654" s="114"/>
      <c r="I654" s="114"/>
      <c r="J654" s="121"/>
    </row>
    <row r="655" spans="8:10" s="113" customFormat="1" x14ac:dyDescent="0.4">
      <c r="H655" s="114"/>
      <c r="I655" s="114"/>
      <c r="J655" s="121"/>
    </row>
    <row r="656" spans="8:10" s="113" customFormat="1" x14ac:dyDescent="0.4">
      <c r="H656" s="114"/>
      <c r="I656" s="114"/>
      <c r="J656" s="121"/>
    </row>
    <row r="657" spans="8:10" s="113" customFormat="1" x14ac:dyDescent="0.4">
      <c r="H657" s="114"/>
      <c r="I657" s="114"/>
      <c r="J657" s="121"/>
    </row>
    <row r="658" spans="8:10" s="113" customFormat="1" x14ac:dyDescent="0.4">
      <c r="H658" s="114"/>
      <c r="I658" s="114"/>
      <c r="J658" s="121"/>
    </row>
    <row r="659" spans="8:10" s="113" customFormat="1" x14ac:dyDescent="0.4">
      <c r="H659" s="114"/>
      <c r="I659" s="114"/>
      <c r="J659" s="121"/>
    </row>
    <row r="660" spans="8:10" s="113" customFormat="1" x14ac:dyDescent="0.4">
      <c r="H660" s="114"/>
      <c r="I660" s="114"/>
      <c r="J660" s="121"/>
    </row>
    <row r="661" spans="8:10" s="113" customFormat="1" x14ac:dyDescent="0.4">
      <c r="H661" s="114"/>
      <c r="I661" s="114"/>
      <c r="J661" s="121"/>
    </row>
    <row r="662" spans="8:10" s="113" customFormat="1" x14ac:dyDescent="0.4">
      <c r="H662" s="114"/>
      <c r="I662" s="114"/>
      <c r="J662" s="121"/>
    </row>
    <row r="663" spans="8:10" s="113" customFormat="1" x14ac:dyDescent="0.4">
      <c r="H663" s="114"/>
      <c r="I663" s="114"/>
      <c r="J663" s="121"/>
    </row>
    <row r="664" spans="8:10" s="113" customFormat="1" x14ac:dyDescent="0.4">
      <c r="H664" s="114"/>
      <c r="I664" s="114"/>
      <c r="J664" s="121"/>
    </row>
    <row r="665" spans="8:10" s="113" customFormat="1" x14ac:dyDescent="0.4">
      <c r="H665" s="114"/>
      <c r="I665" s="114"/>
      <c r="J665" s="121"/>
    </row>
    <row r="666" spans="8:10" s="113" customFormat="1" x14ac:dyDescent="0.4">
      <c r="H666" s="114"/>
      <c r="I666" s="114"/>
      <c r="J666" s="121"/>
    </row>
    <row r="667" spans="8:10" s="113" customFormat="1" x14ac:dyDescent="0.4">
      <c r="H667" s="114"/>
      <c r="I667" s="114"/>
      <c r="J667" s="121"/>
    </row>
    <row r="668" spans="8:10" s="113" customFormat="1" x14ac:dyDescent="0.4">
      <c r="H668" s="114"/>
      <c r="I668" s="114"/>
      <c r="J668" s="121"/>
    </row>
    <row r="669" spans="8:10" s="113" customFormat="1" x14ac:dyDescent="0.4">
      <c r="H669" s="114"/>
      <c r="I669" s="114"/>
      <c r="J669" s="121"/>
    </row>
    <row r="670" spans="8:10" s="113" customFormat="1" x14ac:dyDescent="0.4">
      <c r="H670" s="114"/>
      <c r="I670" s="114"/>
      <c r="J670" s="121"/>
    </row>
    <row r="671" spans="8:10" s="113" customFormat="1" x14ac:dyDescent="0.4">
      <c r="H671" s="114"/>
      <c r="I671" s="114"/>
      <c r="J671" s="121"/>
    </row>
    <row r="672" spans="8:10" s="113" customFormat="1" x14ac:dyDescent="0.4">
      <c r="H672" s="114"/>
      <c r="I672" s="114"/>
      <c r="J672" s="121"/>
    </row>
    <row r="673" spans="8:10" s="113" customFormat="1" x14ac:dyDescent="0.4">
      <c r="H673" s="114"/>
      <c r="I673" s="114"/>
      <c r="J673" s="121"/>
    </row>
    <row r="674" spans="8:10" s="113" customFormat="1" x14ac:dyDescent="0.4">
      <c r="H674" s="114"/>
      <c r="I674" s="114"/>
      <c r="J674" s="121"/>
    </row>
    <row r="675" spans="8:10" s="113" customFormat="1" x14ac:dyDescent="0.4">
      <c r="H675" s="114"/>
      <c r="I675" s="114"/>
      <c r="J675" s="121"/>
    </row>
    <row r="676" spans="8:10" s="113" customFormat="1" x14ac:dyDescent="0.4">
      <c r="H676" s="114"/>
      <c r="I676" s="114"/>
      <c r="J676" s="121"/>
    </row>
    <row r="677" spans="8:10" s="113" customFormat="1" x14ac:dyDescent="0.4">
      <c r="H677" s="114"/>
      <c r="I677" s="114"/>
      <c r="J677" s="121"/>
    </row>
    <row r="678" spans="8:10" s="113" customFormat="1" x14ac:dyDescent="0.4">
      <c r="H678" s="114"/>
      <c r="I678" s="114"/>
      <c r="J678" s="121"/>
    </row>
    <row r="679" spans="8:10" s="113" customFormat="1" x14ac:dyDescent="0.4">
      <c r="H679" s="114"/>
      <c r="I679" s="114"/>
      <c r="J679" s="121"/>
    </row>
    <row r="680" spans="8:10" s="113" customFormat="1" x14ac:dyDescent="0.4">
      <c r="H680" s="114"/>
      <c r="I680" s="114"/>
      <c r="J680" s="121"/>
    </row>
    <row r="681" spans="8:10" s="113" customFormat="1" x14ac:dyDescent="0.4">
      <c r="H681" s="114"/>
      <c r="I681" s="114"/>
      <c r="J681" s="121"/>
    </row>
    <row r="682" spans="8:10" s="113" customFormat="1" x14ac:dyDescent="0.4">
      <c r="H682" s="114"/>
      <c r="I682" s="114"/>
      <c r="J682" s="121"/>
    </row>
    <row r="683" spans="8:10" s="113" customFormat="1" x14ac:dyDescent="0.4">
      <c r="H683" s="114"/>
      <c r="I683" s="114"/>
      <c r="J683" s="121"/>
    </row>
    <row r="684" spans="8:10" s="113" customFormat="1" x14ac:dyDescent="0.4">
      <c r="H684" s="114"/>
      <c r="I684" s="114"/>
      <c r="J684" s="121"/>
    </row>
    <row r="685" spans="8:10" s="113" customFormat="1" x14ac:dyDescent="0.4">
      <c r="H685" s="114"/>
      <c r="I685" s="114"/>
      <c r="J685" s="121"/>
    </row>
    <row r="686" spans="8:10" s="113" customFormat="1" x14ac:dyDescent="0.4">
      <c r="H686" s="114"/>
      <c r="I686" s="114"/>
      <c r="J686" s="121"/>
    </row>
    <row r="687" spans="8:10" s="113" customFormat="1" x14ac:dyDescent="0.4">
      <c r="H687" s="114"/>
      <c r="I687" s="114"/>
      <c r="J687" s="121"/>
    </row>
    <row r="688" spans="8:10" s="113" customFormat="1" x14ac:dyDescent="0.4">
      <c r="H688" s="114"/>
      <c r="I688" s="114"/>
      <c r="J688" s="121"/>
    </row>
    <row r="689" spans="8:10" s="113" customFormat="1" x14ac:dyDescent="0.4">
      <c r="H689" s="114"/>
      <c r="I689" s="114"/>
      <c r="J689" s="121"/>
    </row>
    <row r="690" spans="8:10" s="113" customFormat="1" x14ac:dyDescent="0.4">
      <c r="H690" s="114"/>
      <c r="I690" s="114"/>
      <c r="J690" s="121"/>
    </row>
    <row r="691" spans="8:10" s="113" customFormat="1" x14ac:dyDescent="0.4">
      <c r="H691" s="114"/>
      <c r="I691" s="114"/>
      <c r="J691" s="121"/>
    </row>
    <row r="692" spans="8:10" s="113" customFormat="1" x14ac:dyDescent="0.4">
      <c r="H692" s="114"/>
      <c r="I692" s="114"/>
      <c r="J692" s="121"/>
    </row>
    <row r="693" spans="8:10" s="113" customFormat="1" x14ac:dyDescent="0.4">
      <c r="H693" s="114"/>
      <c r="I693" s="114"/>
      <c r="J693" s="121"/>
    </row>
    <row r="694" spans="8:10" s="113" customFormat="1" x14ac:dyDescent="0.4">
      <c r="H694" s="114"/>
      <c r="I694" s="114"/>
      <c r="J694" s="121"/>
    </row>
    <row r="695" spans="8:10" s="113" customFormat="1" x14ac:dyDescent="0.4">
      <c r="H695" s="114"/>
      <c r="I695" s="114"/>
      <c r="J695" s="121"/>
    </row>
    <row r="696" spans="8:10" s="113" customFormat="1" x14ac:dyDescent="0.4">
      <c r="H696" s="114"/>
      <c r="I696" s="114"/>
      <c r="J696" s="121"/>
    </row>
    <row r="697" spans="8:10" s="113" customFormat="1" x14ac:dyDescent="0.4">
      <c r="H697" s="114"/>
      <c r="I697" s="114"/>
      <c r="J697" s="121"/>
    </row>
    <row r="698" spans="8:10" s="113" customFormat="1" x14ac:dyDescent="0.4">
      <c r="H698" s="114"/>
      <c r="I698" s="114"/>
      <c r="J698" s="121"/>
    </row>
    <row r="699" spans="8:10" s="113" customFormat="1" x14ac:dyDescent="0.4">
      <c r="H699" s="114"/>
      <c r="I699" s="114"/>
      <c r="J699" s="121"/>
    </row>
    <row r="700" spans="8:10" s="113" customFormat="1" x14ac:dyDescent="0.4">
      <c r="H700" s="114"/>
      <c r="I700" s="114"/>
      <c r="J700" s="121"/>
    </row>
    <row r="701" spans="8:10" s="113" customFormat="1" x14ac:dyDescent="0.4">
      <c r="H701" s="114"/>
      <c r="I701" s="114"/>
      <c r="J701" s="121"/>
    </row>
    <row r="702" spans="8:10" s="113" customFormat="1" x14ac:dyDescent="0.4">
      <c r="H702" s="114"/>
      <c r="I702" s="114"/>
      <c r="J702" s="121"/>
    </row>
    <row r="703" spans="8:10" s="113" customFormat="1" x14ac:dyDescent="0.4">
      <c r="H703" s="114"/>
      <c r="I703" s="114"/>
      <c r="J703" s="121"/>
    </row>
    <row r="704" spans="8:10" s="113" customFormat="1" x14ac:dyDescent="0.4">
      <c r="H704" s="114"/>
      <c r="I704" s="114"/>
      <c r="J704" s="121"/>
    </row>
    <row r="705" spans="8:10" s="113" customFormat="1" x14ac:dyDescent="0.4">
      <c r="H705" s="114"/>
      <c r="I705" s="114"/>
      <c r="J705" s="121"/>
    </row>
    <row r="706" spans="8:10" s="113" customFormat="1" x14ac:dyDescent="0.4">
      <c r="H706" s="114"/>
      <c r="I706" s="114"/>
      <c r="J706" s="121"/>
    </row>
    <row r="707" spans="8:10" s="113" customFormat="1" x14ac:dyDescent="0.4">
      <c r="H707" s="114"/>
      <c r="I707" s="114"/>
      <c r="J707" s="121"/>
    </row>
    <row r="708" spans="8:10" s="113" customFormat="1" x14ac:dyDescent="0.4">
      <c r="H708" s="114"/>
      <c r="I708" s="114"/>
      <c r="J708" s="121"/>
    </row>
    <row r="709" spans="8:10" s="113" customFormat="1" x14ac:dyDescent="0.4">
      <c r="H709" s="114"/>
      <c r="I709" s="114"/>
      <c r="J709" s="121"/>
    </row>
    <row r="710" spans="8:10" s="113" customFormat="1" x14ac:dyDescent="0.4">
      <c r="H710" s="114"/>
      <c r="I710" s="114"/>
      <c r="J710" s="121"/>
    </row>
    <row r="711" spans="8:10" s="113" customFormat="1" x14ac:dyDescent="0.4">
      <c r="H711" s="114"/>
      <c r="I711" s="114"/>
      <c r="J711" s="121"/>
    </row>
    <row r="712" spans="8:10" s="113" customFormat="1" x14ac:dyDescent="0.4">
      <c r="H712" s="114"/>
      <c r="I712" s="114"/>
      <c r="J712" s="121"/>
    </row>
    <row r="713" spans="8:10" s="113" customFormat="1" x14ac:dyDescent="0.4">
      <c r="H713" s="114"/>
      <c r="I713" s="114"/>
      <c r="J713" s="121"/>
    </row>
    <row r="714" spans="8:10" s="113" customFormat="1" x14ac:dyDescent="0.4">
      <c r="H714" s="114"/>
      <c r="I714" s="114"/>
      <c r="J714" s="121"/>
    </row>
    <row r="715" spans="8:10" s="113" customFormat="1" x14ac:dyDescent="0.4">
      <c r="H715" s="114"/>
      <c r="I715" s="114"/>
      <c r="J715" s="121"/>
    </row>
    <row r="716" spans="8:10" s="113" customFormat="1" x14ac:dyDescent="0.4">
      <c r="H716" s="114"/>
      <c r="I716" s="114"/>
      <c r="J716" s="121"/>
    </row>
    <row r="717" spans="8:10" s="113" customFormat="1" x14ac:dyDescent="0.4">
      <c r="H717" s="114"/>
      <c r="I717" s="114"/>
      <c r="J717" s="121"/>
    </row>
    <row r="718" spans="8:10" s="113" customFormat="1" x14ac:dyDescent="0.4">
      <c r="H718" s="114"/>
      <c r="I718" s="114"/>
      <c r="J718" s="121"/>
    </row>
    <row r="719" spans="8:10" s="113" customFormat="1" x14ac:dyDescent="0.4">
      <c r="H719" s="114"/>
      <c r="I719" s="114"/>
      <c r="J719" s="121"/>
    </row>
    <row r="720" spans="8:10" s="113" customFormat="1" x14ac:dyDescent="0.4">
      <c r="H720" s="114"/>
      <c r="I720" s="114"/>
      <c r="J720" s="121"/>
    </row>
    <row r="721" spans="8:10" s="113" customFormat="1" x14ac:dyDescent="0.4">
      <c r="H721" s="114"/>
      <c r="I721" s="114"/>
      <c r="J721" s="121"/>
    </row>
    <row r="722" spans="8:10" s="113" customFormat="1" x14ac:dyDescent="0.4">
      <c r="H722" s="114"/>
      <c r="I722" s="114"/>
      <c r="J722" s="121"/>
    </row>
    <row r="723" spans="8:10" s="113" customFormat="1" x14ac:dyDescent="0.4">
      <c r="H723" s="114"/>
      <c r="I723" s="114"/>
      <c r="J723" s="121"/>
    </row>
    <row r="724" spans="8:10" s="113" customFormat="1" x14ac:dyDescent="0.4">
      <c r="H724" s="114"/>
      <c r="I724" s="114"/>
      <c r="J724" s="121"/>
    </row>
    <row r="725" spans="8:10" s="113" customFormat="1" x14ac:dyDescent="0.4">
      <c r="H725" s="114"/>
      <c r="I725" s="114"/>
      <c r="J725" s="121"/>
    </row>
    <row r="726" spans="8:10" s="113" customFormat="1" x14ac:dyDescent="0.4">
      <c r="H726" s="114"/>
      <c r="I726" s="114"/>
      <c r="J726" s="121"/>
    </row>
    <row r="727" spans="8:10" s="113" customFormat="1" x14ac:dyDescent="0.4">
      <c r="H727" s="114"/>
      <c r="I727" s="114"/>
      <c r="J727" s="121"/>
    </row>
    <row r="728" spans="8:10" s="113" customFormat="1" x14ac:dyDescent="0.4">
      <c r="H728" s="114"/>
      <c r="I728" s="114"/>
      <c r="J728" s="121"/>
    </row>
    <row r="729" spans="8:10" s="113" customFormat="1" x14ac:dyDescent="0.4">
      <c r="H729" s="114"/>
      <c r="I729" s="114"/>
      <c r="J729" s="121"/>
    </row>
    <row r="730" spans="8:10" s="113" customFormat="1" x14ac:dyDescent="0.4">
      <c r="H730" s="114"/>
      <c r="I730" s="114"/>
      <c r="J730" s="121"/>
    </row>
    <row r="731" spans="8:10" s="113" customFormat="1" x14ac:dyDescent="0.4">
      <c r="H731" s="114"/>
      <c r="I731" s="114"/>
      <c r="J731" s="121"/>
    </row>
    <row r="732" spans="8:10" s="113" customFormat="1" x14ac:dyDescent="0.4">
      <c r="H732" s="114"/>
      <c r="I732" s="114"/>
      <c r="J732" s="121"/>
    </row>
    <row r="733" spans="8:10" s="113" customFormat="1" x14ac:dyDescent="0.4">
      <c r="H733" s="114"/>
      <c r="I733" s="114"/>
      <c r="J733" s="121"/>
    </row>
    <row r="734" spans="8:10" s="113" customFormat="1" x14ac:dyDescent="0.4">
      <c r="H734" s="114"/>
      <c r="I734" s="114"/>
      <c r="J734" s="121"/>
    </row>
    <row r="735" spans="8:10" s="113" customFormat="1" x14ac:dyDescent="0.4">
      <c r="H735" s="114"/>
      <c r="I735" s="114"/>
      <c r="J735" s="121"/>
    </row>
    <row r="736" spans="8:10" s="113" customFormat="1" x14ac:dyDescent="0.4">
      <c r="H736" s="114"/>
      <c r="I736" s="114"/>
      <c r="J736" s="121"/>
    </row>
    <row r="737" spans="8:10" s="113" customFormat="1" x14ac:dyDescent="0.4">
      <c r="H737" s="114"/>
      <c r="I737" s="114"/>
      <c r="J737" s="121"/>
    </row>
    <row r="738" spans="8:10" s="113" customFormat="1" x14ac:dyDescent="0.4">
      <c r="H738" s="114"/>
      <c r="I738" s="114"/>
      <c r="J738" s="121"/>
    </row>
    <row r="739" spans="8:10" s="113" customFormat="1" x14ac:dyDescent="0.4">
      <c r="H739" s="114"/>
      <c r="I739" s="114"/>
      <c r="J739" s="121"/>
    </row>
    <row r="740" spans="8:10" s="113" customFormat="1" x14ac:dyDescent="0.4">
      <c r="H740" s="114"/>
      <c r="I740" s="114"/>
      <c r="J740" s="121"/>
    </row>
    <row r="741" spans="8:10" s="113" customFormat="1" x14ac:dyDescent="0.4">
      <c r="H741" s="114"/>
      <c r="I741" s="114"/>
      <c r="J741" s="121"/>
    </row>
    <row r="742" spans="8:10" s="113" customFormat="1" x14ac:dyDescent="0.4">
      <c r="H742" s="114"/>
      <c r="I742" s="114"/>
      <c r="J742" s="121"/>
    </row>
    <row r="743" spans="8:10" s="113" customFormat="1" x14ac:dyDescent="0.4">
      <c r="H743" s="114"/>
      <c r="I743" s="114"/>
      <c r="J743" s="121"/>
    </row>
    <row r="744" spans="8:10" s="113" customFormat="1" x14ac:dyDescent="0.4">
      <c r="H744" s="114"/>
      <c r="I744" s="114"/>
      <c r="J744" s="121"/>
    </row>
    <row r="745" spans="8:10" s="113" customFormat="1" x14ac:dyDescent="0.4">
      <c r="H745" s="114"/>
      <c r="I745" s="114"/>
      <c r="J745" s="121"/>
    </row>
    <row r="746" spans="8:10" s="113" customFormat="1" x14ac:dyDescent="0.4">
      <c r="H746" s="114"/>
      <c r="I746" s="114"/>
      <c r="J746" s="121"/>
    </row>
    <row r="747" spans="8:10" s="113" customFormat="1" x14ac:dyDescent="0.4">
      <c r="H747" s="114"/>
      <c r="I747" s="114"/>
      <c r="J747" s="121"/>
    </row>
    <row r="748" spans="8:10" s="113" customFormat="1" x14ac:dyDescent="0.4">
      <c r="H748" s="114"/>
      <c r="I748" s="114"/>
      <c r="J748" s="121"/>
    </row>
    <row r="749" spans="8:10" s="113" customFormat="1" x14ac:dyDescent="0.4">
      <c r="H749" s="114"/>
      <c r="I749" s="114"/>
      <c r="J749" s="121"/>
    </row>
    <row r="750" spans="8:10" s="113" customFormat="1" x14ac:dyDescent="0.4">
      <c r="H750" s="114"/>
      <c r="I750" s="114"/>
      <c r="J750" s="121"/>
    </row>
    <row r="751" spans="8:10" s="113" customFormat="1" x14ac:dyDescent="0.4">
      <c r="H751" s="114"/>
      <c r="I751" s="114"/>
      <c r="J751" s="121"/>
    </row>
    <row r="752" spans="8:10" s="113" customFormat="1" x14ac:dyDescent="0.4">
      <c r="H752" s="114"/>
      <c r="I752" s="114"/>
      <c r="J752" s="121"/>
    </row>
    <row r="753" spans="8:10" s="113" customFormat="1" x14ac:dyDescent="0.4">
      <c r="H753" s="114"/>
      <c r="I753" s="114"/>
      <c r="J753" s="121"/>
    </row>
    <row r="754" spans="8:10" s="113" customFormat="1" x14ac:dyDescent="0.4">
      <c r="H754" s="114"/>
      <c r="I754" s="114"/>
      <c r="J754" s="121"/>
    </row>
    <row r="755" spans="8:10" s="113" customFormat="1" x14ac:dyDescent="0.4">
      <c r="H755" s="114"/>
      <c r="I755" s="114"/>
      <c r="J755" s="121"/>
    </row>
    <row r="756" spans="8:10" s="113" customFormat="1" x14ac:dyDescent="0.4">
      <c r="H756" s="114"/>
      <c r="I756" s="114"/>
      <c r="J756" s="121"/>
    </row>
    <row r="757" spans="8:10" s="113" customFormat="1" x14ac:dyDescent="0.4">
      <c r="H757" s="114"/>
      <c r="I757" s="114"/>
      <c r="J757" s="121"/>
    </row>
    <row r="758" spans="8:10" s="113" customFormat="1" x14ac:dyDescent="0.4">
      <c r="H758" s="114"/>
      <c r="I758" s="114"/>
      <c r="J758" s="121"/>
    </row>
    <row r="759" spans="8:10" s="113" customFormat="1" x14ac:dyDescent="0.4">
      <c r="H759" s="114"/>
      <c r="I759" s="114"/>
      <c r="J759" s="121"/>
    </row>
    <row r="760" spans="8:10" s="113" customFormat="1" x14ac:dyDescent="0.4">
      <c r="H760" s="114"/>
      <c r="I760" s="114"/>
      <c r="J760" s="121"/>
    </row>
    <row r="761" spans="8:10" s="113" customFormat="1" x14ac:dyDescent="0.4">
      <c r="H761" s="114"/>
      <c r="I761" s="114"/>
      <c r="J761" s="121"/>
    </row>
    <row r="762" spans="8:10" s="113" customFormat="1" x14ac:dyDescent="0.4">
      <c r="H762" s="114"/>
      <c r="I762" s="114"/>
      <c r="J762" s="121"/>
    </row>
    <row r="763" spans="8:10" s="113" customFormat="1" x14ac:dyDescent="0.4">
      <c r="H763" s="114"/>
      <c r="I763" s="114"/>
      <c r="J763" s="121"/>
    </row>
    <row r="764" spans="8:10" s="113" customFormat="1" x14ac:dyDescent="0.4">
      <c r="H764" s="114"/>
      <c r="I764" s="114"/>
      <c r="J764" s="121"/>
    </row>
    <row r="765" spans="8:10" s="113" customFormat="1" x14ac:dyDescent="0.4">
      <c r="H765" s="114"/>
      <c r="I765" s="114"/>
      <c r="J765" s="121"/>
    </row>
    <row r="766" spans="8:10" s="113" customFormat="1" x14ac:dyDescent="0.4">
      <c r="H766" s="114"/>
      <c r="I766" s="114"/>
      <c r="J766" s="121"/>
    </row>
    <row r="767" spans="8:10" s="113" customFormat="1" x14ac:dyDescent="0.4">
      <c r="H767" s="114"/>
      <c r="I767" s="114"/>
      <c r="J767" s="121"/>
    </row>
    <row r="768" spans="8:10" s="113" customFormat="1" x14ac:dyDescent="0.4">
      <c r="H768" s="114"/>
      <c r="I768" s="114"/>
      <c r="J768" s="121"/>
    </row>
    <row r="769" spans="8:10" s="113" customFormat="1" x14ac:dyDescent="0.4">
      <c r="H769" s="114"/>
      <c r="I769" s="114"/>
      <c r="J769" s="121"/>
    </row>
    <row r="770" spans="8:10" s="113" customFormat="1" x14ac:dyDescent="0.4">
      <c r="H770" s="114"/>
      <c r="I770" s="114"/>
      <c r="J770" s="121"/>
    </row>
    <row r="771" spans="8:10" s="113" customFormat="1" x14ac:dyDescent="0.4">
      <c r="H771" s="114"/>
      <c r="I771" s="114"/>
      <c r="J771" s="121"/>
    </row>
    <row r="772" spans="8:10" s="113" customFormat="1" x14ac:dyDescent="0.4">
      <c r="H772" s="114"/>
      <c r="I772" s="114"/>
      <c r="J772" s="121"/>
    </row>
    <row r="773" spans="8:10" s="113" customFormat="1" x14ac:dyDescent="0.4">
      <c r="H773" s="114"/>
      <c r="I773" s="114"/>
      <c r="J773" s="121"/>
    </row>
    <row r="774" spans="8:10" s="113" customFormat="1" x14ac:dyDescent="0.4">
      <c r="H774" s="114"/>
      <c r="I774" s="114"/>
      <c r="J774" s="121"/>
    </row>
    <row r="775" spans="8:10" s="113" customFormat="1" x14ac:dyDescent="0.4">
      <c r="H775" s="114"/>
      <c r="I775" s="114"/>
      <c r="J775" s="121"/>
    </row>
    <row r="776" spans="8:10" s="113" customFormat="1" x14ac:dyDescent="0.4">
      <c r="H776" s="114"/>
      <c r="I776" s="114"/>
      <c r="J776" s="121"/>
    </row>
    <row r="777" spans="8:10" s="113" customFormat="1" x14ac:dyDescent="0.4">
      <c r="H777" s="114"/>
      <c r="I777" s="114"/>
      <c r="J777" s="121"/>
    </row>
    <row r="778" spans="8:10" s="113" customFormat="1" x14ac:dyDescent="0.4">
      <c r="H778" s="114"/>
      <c r="I778" s="114"/>
      <c r="J778" s="121"/>
    </row>
    <row r="779" spans="8:10" s="113" customFormat="1" x14ac:dyDescent="0.4">
      <c r="H779" s="114"/>
      <c r="I779" s="114"/>
      <c r="J779" s="121"/>
    </row>
    <row r="780" spans="8:10" s="113" customFormat="1" x14ac:dyDescent="0.4">
      <c r="H780" s="114"/>
      <c r="I780" s="114"/>
      <c r="J780" s="121"/>
    </row>
    <row r="781" spans="8:10" s="113" customFormat="1" x14ac:dyDescent="0.4">
      <c r="H781" s="114"/>
      <c r="I781" s="114"/>
      <c r="J781" s="121"/>
    </row>
    <row r="782" spans="8:10" s="113" customFormat="1" x14ac:dyDescent="0.4">
      <c r="H782" s="114"/>
      <c r="I782" s="114"/>
      <c r="J782" s="121"/>
    </row>
    <row r="783" spans="8:10" s="113" customFormat="1" x14ac:dyDescent="0.4">
      <c r="H783" s="114"/>
      <c r="I783" s="114"/>
      <c r="J783" s="121"/>
    </row>
    <row r="784" spans="8:10" s="113" customFormat="1" x14ac:dyDescent="0.4">
      <c r="H784" s="114"/>
      <c r="I784" s="114"/>
      <c r="J784" s="121"/>
    </row>
    <row r="785" spans="8:10" s="113" customFormat="1" x14ac:dyDescent="0.4">
      <c r="H785" s="114"/>
      <c r="I785" s="114"/>
      <c r="J785" s="121"/>
    </row>
    <row r="786" spans="8:10" s="113" customFormat="1" x14ac:dyDescent="0.4">
      <c r="H786" s="114"/>
      <c r="I786" s="114"/>
      <c r="J786" s="121"/>
    </row>
    <row r="787" spans="8:10" s="113" customFormat="1" x14ac:dyDescent="0.4">
      <c r="H787" s="114"/>
      <c r="I787" s="114"/>
      <c r="J787" s="121"/>
    </row>
    <row r="788" spans="8:10" s="113" customFormat="1" x14ac:dyDescent="0.4">
      <c r="H788" s="114"/>
      <c r="I788" s="114"/>
      <c r="J788" s="121"/>
    </row>
    <row r="789" spans="8:10" s="113" customFormat="1" x14ac:dyDescent="0.4">
      <c r="H789" s="114"/>
      <c r="I789" s="114"/>
      <c r="J789" s="121"/>
    </row>
    <row r="790" spans="8:10" s="113" customFormat="1" x14ac:dyDescent="0.4">
      <c r="H790" s="114"/>
      <c r="I790" s="114"/>
      <c r="J790" s="121"/>
    </row>
    <row r="791" spans="8:10" s="113" customFormat="1" x14ac:dyDescent="0.4">
      <c r="H791" s="114"/>
      <c r="I791" s="114"/>
      <c r="J791" s="121"/>
    </row>
    <row r="792" spans="8:10" s="113" customFormat="1" x14ac:dyDescent="0.4">
      <c r="H792" s="114"/>
      <c r="I792" s="114"/>
      <c r="J792" s="121"/>
    </row>
    <row r="793" spans="8:10" s="113" customFormat="1" x14ac:dyDescent="0.4">
      <c r="H793" s="114"/>
      <c r="I793" s="114"/>
      <c r="J793" s="121"/>
    </row>
    <row r="794" spans="8:10" s="113" customFormat="1" x14ac:dyDescent="0.4">
      <c r="H794" s="114"/>
      <c r="I794" s="114"/>
      <c r="J794" s="121"/>
    </row>
    <row r="795" spans="8:10" s="113" customFormat="1" x14ac:dyDescent="0.4">
      <c r="H795" s="114"/>
      <c r="I795" s="114"/>
      <c r="J795" s="121"/>
    </row>
    <row r="796" spans="8:10" s="113" customFormat="1" x14ac:dyDescent="0.4">
      <c r="H796" s="114"/>
      <c r="I796" s="114"/>
      <c r="J796" s="121"/>
    </row>
    <row r="797" spans="8:10" s="113" customFormat="1" x14ac:dyDescent="0.4">
      <c r="H797" s="114"/>
      <c r="I797" s="114"/>
      <c r="J797" s="121"/>
    </row>
    <row r="798" spans="8:10" s="113" customFormat="1" x14ac:dyDescent="0.4">
      <c r="H798" s="114"/>
      <c r="I798" s="114"/>
      <c r="J798" s="121"/>
    </row>
    <row r="799" spans="8:10" s="113" customFormat="1" x14ac:dyDescent="0.4">
      <c r="H799" s="114"/>
      <c r="I799" s="114"/>
      <c r="J799" s="121"/>
    </row>
    <row r="800" spans="8:10" s="113" customFormat="1" x14ac:dyDescent="0.4">
      <c r="H800" s="114"/>
      <c r="I800" s="114"/>
      <c r="J800" s="121"/>
    </row>
    <row r="801" spans="8:10" s="113" customFormat="1" x14ac:dyDescent="0.4">
      <c r="H801" s="114"/>
      <c r="I801" s="114"/>
      <c r="J801" s="121"/>
    </row>
    <row r="802" spans="8:10" s="113" customFormat="1" x14ac:dyDescent="0.4">
      <c r="H802" s="114"/>
      <c r="I802" s="114"/>
      <c r="J802" s="121"/>
    </row>
    <row r="803" spans="8:10" s="113" customFormat="1" x14ac:dyDescent="0.4">
      <c r="H803" s="114"/>
      <c r="I803" s="114"/>
      <c r="J803" s="121"/>
    </row>
    <row r="804" spans="8:10" s="113" customFormat="1" x14ac:dyDescent="0.4">
      <c r="H804" s="114"/>
      <c r="I804" s="114"/>
      <c r="J804" s="121"/>
    </row>
    <row r="805" spans="8:10" s="113" customFormat="1" x14ac:dyDescent="0.4">
      <c r="H805" s="114"/>
      <c r="I805" s="114"/>
      <c r="J805" s="121"/>
    </row>
    <row r="806" spans="8:10" s="113" customFormat="1" x14ac:dyDescent="0.4">
      <c r="H806" s="114"/>
      <c r="I806" s="114"/>
      <c r="J806" s="121"/>
    </row>
    <row r="807" spans="8:10" s="113" customFormat="1" x14ac:dyDescent="0.4">
      <c r="H807" s="114"/>
      <c r="I807" s="114"/>
      <c r="J807" s="121"/>
    </row>
    <row r="808" spans="8:10" s="113" customFormat="1" x14ac:dyDescent="0.4">
      <c r="H808" s="114"/>
      <c r="I808" s="114"/>
      <c r="J808" s="121"/>
    </row>
    <row r="809" spans="8:10" s="113" customFormat="1" x14ac:dyDescent="0.4">
      <c r="H809" s="114"/>
      <c r="I809" s="114"/>
      <c r="J809" s="121"/>
    </row>
    <row r="810" spans="8:10" s="113" customFormat="1" x14ac:dyDescent="0.4">
      <c r="H810" s="114"/>
      <c r="I810" s="114"/>
      <c r="J810" s="121"/>
    </row>
    <row r="811" spans="8:10" s="113" customFormat="1" x14ac:dyDescent="0.4">
      <c r="H811" s="114"/>
      <c r="I811" s="114"/>
      <c r="J811" s="121"/>
    </row>
    <row r="812" spans="8:10" s="113" customFormat="1" x14ac:dyDescent="0.4">
      <c r="H812" s="114"/>
      <c r="I812" s="114"/>
      <c r="J812" s="121"/>
    </row>
    <row r="813" spans="8:10" s="113" customFormat="1" x14ac:dyDescent="0.4">
      <c r="H813" s="114"/>
      <c r="I813" s="114"/>
      <c r="J813" s="121"/>
    </row>
    <row r="814" spans="8:10" s="113" customFormat="1" x14ac:dyDescent="0.4">
      <c r="H814" s="114"/>
      <c r="I814" s="114"/>
      <c r="J814" s="121"/>
    </row>
    <row r="815" spans="8:10" s="113" customFormat="1" x14ac:dyDescent="0.4">
      <c r="H815" s="114"/>
      <c r="I815" s="114"/>
      <c r="J815" s="121"/>
    </row>
    <row r="816" spans="8:10" s="113" customFormat="1" x14ac:dyDescent="0.4">
      <c r="H816" s="114"/>
      <c r="I816" s="114"/>
      <c r="J816" s="121"/>
    </row>
    <row r="817" spans="8:10" s="113" customFormat="1" x14ac:dyDescent="0.4">
      <c r="H817" s="114"/>
      <c r="I817" s="114"/>
      <c r="J817" s="121"/>
    </row>
    <row r="818" spans="8:10" s="113" customFormat="1" x14ac:dyDescent="0.4">
      <c r="H818" s="114"/>
      <c r="I818" s="114"/>
      <c r="J818" s="121"/>
    </row>
    <row r="819" spans="8:10" s="113" customFormat="1" x14ac:dyDescent="0.4">
      <c r="H819" s="114"/>
      <c r="I819" s="114"/>
      <c r="J819" s="121"/>
    </row>
    <row r="820" spans="8:10" s="113" customFormat="1" x14ac:dyDescent="0.4">
      <c r="H820" s="114"/>
      <c r="I820" s="114"/>
      <c r="J820" s="121"/>
    </row>
    <row r="821" spans="8:10" s="113" customFormat="1" x14ac:dyDescent="0.4">
      <c r="H821" s="114"/>
      <c r="I821" s="114"/>
      <c r="J821" s="121"/>
    </row>
    <row r="822" spans="8:10" s="113" customFormat="1" x14ac:dyDescent="0.4">
      <c r="H822" s="114"/>
      <c r="I822" s="114"/>
      <c r="J822" s="121"/>
    </row>
    <row r="823" spans="8:10" s="113" customFormat="1" x14ac:dyDescent="0.4">
      <c r="H823" s="114"/>
      <c r="I823" s="114"/>
      <c r="J823" s="121"/>
    </row>
    <row r="824" spans="8:10" s="113" customFormat="1" x14ac:dyDescent="0.4">
      <c r="H824" s="114"/>
      <c r="I824" s="114"/>
      <c r="J824" s="121"/>
    </row>
    <row r="825" spans="8:10" s="113" customFormat="1" x14ac:dyDescent="0.4">
      <c r="H825" s="114"/>
      <c r="I825" s="114"/>
      <c r="J825" s="121"/>
    </row>
    <row r="826" spans="8:10" s="113" customFormat="1" x14ac:dyDescent="0.4">
      <c r="H826" s="114"/>
      <c r="I826" s="114"/>
      <c r="J826" s="121"/>
    </row>
    <row r="827" spans="8:10" s="113" customFormat="1" x14ac:dyDescent="0.4">
      <c r="H827" s="114"/>
      <c r="I827" s="114"/>
      <c r="J827" s="121"/>
    </row>
    <row r="828" spans="8:10" s="113" customFormat="1" x14ac:dyDescent="0.4">
      <c r="H828" s="114"/>
      <c r="I828" s="114"/>
      <c r="J828" s="121"/>
    </row>
    <row r="829" spans="8:10" s="113" customFormat="1" x14ac:dyDescent="0.4">
      <c r="H829" s="114"/>
      <c r="I829" s="114"/>
      <c r="J829" s="121"/>
    </row>
    <row r="830" spans="8:10" s="113" customFormat="1" x14ac:dyDescent="0.4">
      <c r="H830" s="114"/>
      <c r="I830" s="114"/>
      <c r="J830" s="121"/>
    </row>
    <row r="831" spans="8:10" s="113" customFormat="1" x14ac:dyDescent="0.4">
      <c r="H831" s="114"/>
      <c r="I831" s="114"/>
      <c r="J831" s="121"/>
    </row>
    <row r="832" spans="8:10" s="113" customFormat="1" x14ac:dyDescent="0.4">
      <c r="H832" s="114"/>
      <c r="I832" s="114"/>
      <c r="J832" s="121"/>
    </row>
    <row r="833" spans="8:10" s="113" customFormat="1" x14ac:dyDescent="0.4">
      <c r="H833" s="114"/>
      <c r="I833" s="114"/>
      <c r="J833" s="121"/>
    </row>
    <row r="834" spans="8:10" s="113" customFormat="1" x14ac:dyDescent="0.4">
      <c r="H834" s="114"/>
      <c r="I834" s="114"/>
      <c r="J834" s="121"/>
    </row>
    <row r="835" spans="8:10" s="113" customFormat="1" x14ac:dyDescent="0.4">
      <c r="H835" s="114"/>
      <c r="I835" s="114"/>
      <c r="J835" s="121"/>
    </row>
    <row r="836" spans="8:10" s="113" customFormat="1" x14ac:dyDescent="0.4">
      <c r="H836" s="114"/>
      <c r="I836" s="114"/>
      <c r="J836" s="121"/>
    </row>
    <row r="837" spans="8:10" s="113" customFormat="1" x14ac:dyDescent="0.4">
      <c r="H837" s="114"/>
      <c r="I837" s="114"/>
      <c r="J837" s="121"/>
    </row>
    <row r="838" spans="8:10" s="113" customFormat="1" x14ac:dyDescent="0.4">
      <c r="H838" s="114"/>
      <c r="I838" s="114"/>
      <c r="J838" s="121"/>
    </row>
    <row r="839" spans="8:10" s="113" customFormat="1" x14ac:dyDescent="0.4">
      <c r="H839" s="114"/>
      <c r="I839" s="114"/>
      <c r="J839" s="121"/>
    </row>
    <row r="840" spans="8:10" s="113" customFormat="1" x14ac:dyDescent="0.4">
      <c r="H840" s="114"/>
      <c r="I840" s="114"/>
      <c r="J840" s="121"/>
    </row>
    <row r="841" spans="8:10" s="113" customFormat="1" x14ac:dyDescent="0.4">
      <c r="H841" s="114"/>
      <c r="I841" s="114"/>
      <c r="J841" s="121"/>
    </row>
    <row r="842" spans="8:10" s="113" customFormat="1" x14ac:dyDescent="0.4">
      <c r="H842" s="114"/>
      <c r="I842" s="114"/>
      <c r="J842" s="121"/>
    </row>
    <row r="843" spans="8:10" s="113" customFormat="1" x14ac:dyDescent="0.4">
      <c r="H843" s="114"/>
      <c r="I843" s="114"/>
      <c r="J843" s="121"/>
    </row>
    <row r="844" spans="8:10" s="113" customFormat="1" x14ac:dyDescent="0.4">
      <c r="H844" s="114"/>
      <c r="I844" s="114"/>
      <c r="J844" s="121"/>
    </row>
    <row r="845" spans="8:10" s="113" customFormat="1" x14ac:dyDescent="0.4">
      <c r="H845" s="114"/>
      <c r="I845" s="114"/>
      <c r="J845" s="121"/>
    </row>
    <row r="846" spans="8:10" s="113" customFormat="1" x14ac:dyDescent="0.4">
      <c r="H846" s="114"/>
      <c r="I846" s="114"/>
      <c r="J846" s="121"/>
    </row>
    <row r="847" spans="8:10" s="113" customFormat="1" x14ac:dyDescent="0.4">
      <c r="H847" s="114"/>
      <c r="I847" s="114"/>
      <c r="J847" s="121"/>
    </row>
    <row r="848" spans="8:10" s="113" customFormat="1" x14ac:dyDescent="0.4">
      <c r="H848" s="114"/>
      <c r="I848" s="114"/>
      <c r="J848" s="121"/>
    </row>
    <row r="849" spans="8:10" s="113" customFormat="1" x14ac:dyDescent="0.4">
      <c r="H849" s="114"/>
      <c r="I849" s="114"/>
      <c r="J849" s="121"/>
    </row>
    <row r="850" spans="8:10" s="113" customFormat="1" x14ac:dyDescent="0.4">
      <c r="H850" s="114"/>
      <c r="I850" s="114"/>
      <c r="J850" s="121"/>
    </row>
    <row r="851" spans="8:10" s="113" customFormat="1" x14ac:dyDescent="0.4">
      <c r="H851" s="114"/>
      <c r="I851" s="114"/>
      <c r="J851" s="121"/>
    </row>
    <row r="852" spans="8:10" s="113" customFormat="1" x14ac:dyDescent="0.4">
      <c r="H852" s="114"/>
      <c r="I852" s="114"/>
      <c r="J852" s="121"/>
    </row>
    <row r="853" spans="8:10" s="113" customFormat="1" x14ac:dyDescent="0.4">
      <c r="H853" s="114"/>
      <c r="I853" s="114"/>
      <c r="J853" s="121"/>
    </row>
    <row r="854" spans="8:10" s="113" customFormat="1" x14ac:dyDescent="0.4">
      <c r="H854" s="114"/>
      <c r="I854" s="114"/>
      <c r="J854" s="121"/>
    </row>
    <row r="855" spans="8:10" s="113" customFormat="1" x14ac:dyDescent="0.4">
      <c r="H855" s="114"/>
      <c r="I855" s="114"/>
      <c r="J855" s="121"/>
    </row>
    <row r="856" spans="8:10" s="113" customFormat="1" x14ac:dyDescent="0.4">
      <c r="H856" s="114"/>
      <c r="I856" s="114"/>
      <c r="J856" s="121"/>
    </row>
    <row r="857" spans="8:10" s="113" customFormat="1" x14ac:dyDescent="0.4">
      <c r="H857" s="114"/>
      <c r="I857" s="114"/>
      <c r="J857" s="121"/>
    </row>
    <row r="858" spans="8:10" s="113" customFormat="1" x14ac:dyDescent="0.4">
      <c r="H858" s="114"/>
      <c r="I858" s="114"/>
      <c r="J858" s="121"/>
    </row>
    <row r="859" spans="8:10" s="113" customFormat="1" x14ac:dyDescent="0.4">
      <c r="H859" s="114"/>
      <c r="I859" s="114"/>
      <c r="J859" s="121"/>
    </row>
    <row r="860" spans="8:10" s="113" customFormat="1" x14ac:dyDescent="0.4">
      <c r="H860" s="114"/>
      <c r="I860" s="114"/>
      <c r="J860" s="121"/>
    </row>
    <row r="861" spans="8:10" s="113" customFormat="1" x14ac:dyDescent="0.4">
      <c r="H861" s="114"/>
      <c r="I861" s="114"/>
      <c r="J861" s="121"/>
    </row>
    <row r="862" spans="8:10" s="113" customFormat="1" x14ac:dyDescent="0.4">
      <c r="H862" s="114"/>
      <c r="I862" s="114"/>
      <c r="J862" s="121"/>
    </row>
    <row r="863" spans="8:10" s="113" customFormat="1" x14ac:dyDescent="0.4">
      <c r="H863" s="114"/>
      <c r="I863" s="114"/>
      <c r="J863" s="121"/>
    </row>
    <row r="864" spans="8:10" s="113" customFormat="1" x14ac:dyDescent="0.4">
      <c r="H864" s="114"/>
      <c r="I864" s="114"/>
      <c r="J864" s="121"/>
    </row>
    <row r="865" spans="8:10" s="113" customFormat="1" x14ac:dyDescent="0.4">
      <c r="H865" s="114"/>
      <c r="I865" s="114"/>
      <c r="J865" s="121"/>
    </row>
    <row r="866" spans="8:10" s="113" customFormat="1" x14ac:dyDescent="0.4">
      <c r="H866" s="114"/>
      <c r="I866" s="114"/>
      <c r="J866" s="121"/>
    </row>
    <row r="867" spans="8:10" s="113" customFormat="1" x14ac:dyDescent="0.4">
      <c r="H867" s="114"/>
      <c r="I867" s="114"/>
      <c r="J867" s="121"/>
    </row>
    <row r="868" spans="8:10" s="113" customFormat="1" x14ac:dyDescent="0.4">
      <c r="H868" s="114"/>
      <c r="I868" s="114"/>
      <c r="J868" s="121"/>
    </row>
    <row r="869" spans="8:10" s="113" customFormat="1" x14ac:dyDescent="0.4">
      <c r="H869" s="114"/>
      <c r="I869" s="114"/>
      <c r="J869" s="121"/>
    </row>
    <row r="870" spans="8:10" s="113" customFormat="1" x14ac:dyDescent="0.4">
      <c r="H870" s="114"/>
      <c r="I870" s="114"/>
      <c r="J870" s="121"/>
    </row>
    <row r="871" spans="8:10" s="113" customFormat="1" x14ac:dyDescent="0.4">
      <c r="H871" s="114"/>
      <c r="I871" s="114"/>
      <c r="J871" s="121"/>
    </row>
    <row r="872" spans="8:10" s="113" customFormat="1" x14ac:dyDescent="0.4">
      <c r="H872" s="114"/>
      <c r="I872" s="114"/>
      <c r="J872" s="121"/>
    </row>
    <row r="873" spans="8:10" s="113" customFormat="1" x14ac:dyDescent="0.4">
      <c r="H873" s="114"/>
      <c r="I873" s="114"/>
      <c r="J873" s="121"/>
    </row>
    <row r="874" spans="8:10" s="113" customFormat="1" x14ac:dyDescent="0.4">
      <c r="H874" s="114"/>
      <c r="I874" s="114"/>
      <c r="J874" s="121"/>
    </row>
    <row r="875" spans="8:10" s="113" customFormat="1" x14ac:dyDescent="0.4">
      <c r="H875" s="114"/>
      <c r="I875" s="114"/>
      <c r="J875" s="121"/>
    </row>
    <row r="876" spans="8:10" s="113" customFormat="1" x14ac:dyDescent="0.4">
      <c r="H876" s="114"/>
      <c r="I876" s="114"/>
      <c r="J876" s="121"/>
    </row>
    <row r="877" spans="8:10" s="113" customFormat="1" x14ac:dyDescent="0.4">
      <c r="H877" s="114"/>
      <c r="I877" s="114"/>
      <c r="J877" s="121"/>
    </row>
    <row r="878" spans="8:10" s="113" customFormat="1" x14ac:dyDescent="0.4">
      <c r="H878" s="114"/>
      <c r="I878" s="114"/>
      <c r="J878" s="121"/>
    </row>
    <row r="879" spans="8:10" s="113" customFormat="1" x14ac:dyDescent="0.4">
      <c r="H879" s="114"/>
      <c r="I879" s="114"/>
      <c r="J879" s="121"/>
    </row>
    <row r="880" spans="8:10" s="113" customFormat="1" x14ac:dyDescent="0.4">
      <c r="H880" s="114"/>
      <c r="I880" s="114"/>
      <c r="J880" s="121"/>
    </row>
    <row r="881" spans="8:10" s="113" customFormat="1" x14ac:dyDescent="0.4">
      <c r="H881" s="114"/>
      <c r="I881" s="114"/>
      <c r="J881" s="121"/>
    </row>
    <row r="882" spans="8:10" s="113" customFormat="1" x14ac:dyDescent="0.4">
      <c r="H882" s="114"/>
      <c r="I882" s="114"/>
      <c r="J882" s="121"/>
    </row>
    <row r="883" spans="8:10" s="113" customFormat="1" x14ac:dyDescent="0.4">
      <c r="H883" s="114"/>
      <c r="I883" s="114"/>
      <c r="J883" s="121"/>
    </row>
    <row r="884" spans="8:10" s="113" customFormat="1" x14ac:dyDescent="0.4">
      <c r="H884" s="114"/>
      <c r="I884" s="114"/>
      <c r="J884" s="121"/>
    </row>
    <row r="885" spans="8:10" s="113" customFormat="1" x14ac:dyDescent="0.4">
      <c r="H885" s="114"/>
      <c r="I885" s="114"/>
      <c r="J885" s="121"/>
    </row>
    <row r="886" spans="8:10" s="113" customFormat="1" x14ac:dyDescent="0.4">
      <c r="H886" s="114"/>
      <c r="I886" s="114"/>
      <c r="J886" s="121"/>
    </row>
    <row r="887" spans="8:10" s="113" customFormat="1" x14ac:dyDescent="0.4">
      <c r="H887" s="114"/>
      <c r="I887" s="114"/>
      <c r="J887" s="121"/>
    </row>
    <row r="888" spans="8:10" s="113" customFormat="1" x14ac:dyDescent="0.4">
      <c r="H888" s="114"/>
      <c r="I888" s="114"/>
      <c r="J888" s="121"/>
    </row>
    <row r="889" spans="8:10" s="113" customFormat="1" x14ac:dyDescent="0.4">
      <c r="H889" s="114"/>
      <c r="I889" s="114"/>
      <c r="J889" s="121"/>
    </row>
    <row r="890" spans="8:10" s="113" customFormat="1" x14ac:dyDescent="0.4">
      <c r="H890" s="114"/>
      <c r="I890" s="114"/>
      <c r="J890" s="121"/>
    </row>
    <row r="891" spans="8:10" s="113" customFormat="1" x14ac:dyDescent="0.4">
      <c r="H891" s="114"/>
      <c r="I891" s="114"/>
      <c r="J891" s="121"/>
    </row>
    <row r="892" spans="8:10" s="113" customFormat="1" x14ac:dyDescent="0.4">
      <c r="H892" s="114"/>
      <c r="I892" s="114"/>
      <c r="J892" s="121"/>
    </row>
    <row r="893" spans="8:10" s="113" customFormat="1" x14ac:dyDescent="0.4">
      <c r="H893" s="114"/>
      <c r="I893" s="114"/>
      <c r="J893" s="121"/>
    </row>
    <row r="894" spans="8:10" s="113" customFormat="1" x14ac:dyDescent="0.4">
      <c r="H894" s="114"/>
      <c r="I894" s="114"/>
      <c r="J894" s="121"/>
    </row>
    <row r="895" spans="8:10" s="113" customFormat="1" x14ac:dyDescent="0.4">
      <c r="H895" s="114"/>
      <c r="I895" s="114"/>
      <c r="J895" s="121"/>
    </row>
    <row r="896" spans="8:10" s="113" customFormat="1" x14ac:dyDescent="0.4">
      <c r="H896" s="114"/>
      <c r="I896" s="114"/>
      <c r="J896" s="121"/>
    </row>
    <row r="897" spans="8:10" s="113" customFormat="1" x14ac:dyDescent="0.4">
      <c r="H897" s="114"/>
      <c r="I897" s="114"/>
      <c r="J897" s="121"/>
    </row>
    <row r="898" spans="8:10" s="113" customFormat="1" x14ac:dyDescent="0.4">
      <c r="H898" s="114"/>
      <c r="I898" s="114"/>
      <c r="J898" s="121"/>
    </row>
    <row r="899" spans="8:10" s="113" customFormat="1" x14ac:dyDescent="0.4">
      <c r="H899" s="114"/>
      <c r="I899" s="114"/>
      <c r="J899" s="121"/>
    </row>
    <row r="900" spans="8:10" s="113" customFormat="1" x14ac:dyDescent="0.4">
      <c r="H900" s="114"/>
      <c r="I900" s="114"/>
      <c r="J900" s="121"/>
    </row>
    <row r="901" spans="8:10" s="113" customFormat="1" x14ac:dyDescent="0.4">
      <c r="H901" s="114"/>
      <c r="I901" s="114"/>
      <c r="J901" s="121"/>
    </row>
    <row r="902" spans="8:10" s="113" customFormat="1" x14ac:dyDescent="0.4">
      <c r="H902" s="114"/>
      <c r="I902" s="114"/>
      <c r="J902" s="121"/>
    </row>
    <row r="903" spans="8:10" s="113" customFormat="1" x14ac:dyDescent="0.4">
      <c r="H903" s="114"/>
      <c r="I903" s="114"/>
      <c r="J903" s="121"/>
    </row>
    <row r="904" spans="8:10" s="113" customFormat="1" x14ac:dyDescent="0.4">
      <c r="H904" s="114"/>
      <c r="I904" s="114"/>
      <c r="J904" s="121"/>
    </row>
    <row r="905" spans="8:10" s="113" customFormat="1" x14ac:dyDescent="0.4">
      <c r="H905" s="114"/>
      <c r="I905" s="114"/>
      <c r="J905" s="121"/>
    </row>
    <row r="906" spans="8:10" s="113" customFormat="1" x14ac:dyDescent="0.4">
      <c r="H906" s="114"/>
      <c r="I906" s="114"/>
      <c r="J906" s="121"/>
    </row>
    <row r="907" spans="8:10" s="113" customFormat="1" x14ac:dyDescent="0.4">
      <c r="H907" s="114"/>
      <c r="I907" s="114"/>
      <c r="J907" s="121"/>
    </row>
    <row r="908" spans="8:10" s="113" customFormat="1" x14ac:dyDescent="0.4">
      <c r="H908" s="114"/>
      <c r="I908" s="114"/>
      <c r="J908" s="121"/>
    </row>
    <row r="909" spans="8:10" s="113" customFormat="1" x14ac:dyDescent="0.4">
      <c r="H909" s="114"/>
      <c r="I909" s="114"/>
      <c r="J909" s="121"/>
    </row>
    <row r="910" spans="8:10" s="113" customFormat="1" x14ac:dyDescent="0.4">
      <c r="H910" s="114"/>
      <c r="I910" s="114"/>
      <c r="J910" s="121"/>
    </row>
    <row r="911" spans="8:10" s="113" customFormat="1" x14ac:dyDescent="0.4">
      <c r="H911" s="114"/>
      <c r="I911" s="114"/>
      <c r="J911" s="121"/>
    </row>
    <row r="912" spans="8:10" s="113" customFormat="1" x14ac:dyDescent="0.4">
      <c r="H912" s="114"/>
      <c r="I912" s="114"/>
      <c r="J912" s="121"/>
    </row>
    <row r="913" spans="8:10" s="113" customFormat="1" x14ac:dyDescent="0.4">
      <c r="H913" s="114"/>
      <c r="I913" s="114"/>
      <c r="J913" s="121"/>
    </row>
    <row r="914" spans="8:10" s="113" customFormat="1" x14ac:dyDescent="0.4">
      <c r="H914" s="114"/>
      <c r="I914" s="114"/>
      <c r="J914" s="121"/>
    </row>
    <row r="915" spans="8:10" s="113" customFormat="1" x14ac:dyDescent="0.4">
      <c r="H915" s="114"/>
      <c r="I915" s="114"/>
      <c r="J915" s="121"/>
    </row>
    <row r="916" spans="8:10" s="113" customFormat="1" x14ac:dyDescent="0.4">
      <c r="H916" s="114"/>
      <c r="I916" s="114"/>
      <c r="J916" s="121"/>
    </row>
    <row r="917" spans="8:10" s="113" customFormat="1" x14ac:dyDescent="0.4">
      <c r="H917" s="114"/>
      <c r="I917" s="114"/>
      <c r="J917" s="121"/>
    </row>
    <row r="918" spans="8:10" s="113" customFormat="1" x14ac:dyDescent="0.4">
      <c r="H918" s="114"/>
      <c r="I918" s="114"/>
      <c r="J918" s="121"/>
    </row>
    <row r="919" spans="8:10" s="113" customFormat="1" x14ac:dyDescent="0.4">
      <c r="H919" s="114"/>
      <c r="I919" s="114"/>
      <c r="J919" s="121"/>
    </row>
    <row r="920" spans="8:10" s="113" customFormat="1" x14ac:dyDescent="0.4">
      <c r="H920" s="114"/>
      <c r="I920" s="114"/>
      <c r="J920" s="121"/>
    </row>
    <row r="921" spans="8:10" s="113" customFormat="1" x14ac:dyDescent="0.4">
      <c r="H921" s="114"/>
      <c r="I921" s="114"/>
      <c r="J921" s="121"/>
    </row>
    <row r="922" spans="8:10" s="113" customFormat="1" x14ac:dyDescent="0.4">
      <c r="H922" s="114"/>
      <c r="I922" s="114"/>
      <c r="J922" s="121"/>
    </row>
    <row r="923" spans="8:10" s="113" customFormat="1" x14ac:dyDescent="0.4">
      <c r="H923" s="114"/>
      <c r="I923" s="114"/>
      <c r="J923" s="121"/>
    </row>
    <row r="924" spans="8:10" s="113" customFormat="1" x14ac:dyDescent="0.4">
      <c r="H924" s="114"/>
      <c r="I924" s="114"/>
      <c r="J924" s="121"/>
    </row>
    <row r="925" spans="8:10" s="113" customFormat="1" x14ac:dyDescent="0.4">
      <c r="H925" s="114"/>
      <c r="I925" s="114"/>
      <c r="J925" s="121"/>
    </row>
    <row r="926" spans="8:10" s="113" customFormat="1" x14ac:dyDescent="0.4">
      <c r="H926" s="114"/>
      <c r="I926" s="114"/>
      <c r="J926" s="121"/>
    </row>
    <row r="927" spans="8:10" s="113" customFormat="1" x14ac:dyDescent="0.4">
      <c r="H927" s="114"/>
      <c r="I927" s="114"/>
      <c r="J927" s="121"/>
    </row>
    <row r="928" spans="8:10" s="113" customFormat="1" x14ac:dyDescent="0.4">
      <c r="H928" s="114"/>
      <c r="I928" s="114"/>
      <c r="J928" s="121"/>
    </row>
    <row r="929" spans="8:10" s="113" customFormat="1" x14ac:dyDescent="0.4">
      <c r="H929" s="114"/>
      <c r="I929" s="114"/>
      <c r="J929" s="121"/>
    </row>
    <row r="930" spans="8:10" s="113" customFormat="1" x14ac:dyDescent="0.4">
      <c r="H930" s="114"/>
      <c r="I930" s="114"/>
      <c r="J930" s="121"/>
    </row>
    <row r="931" spans="8:10" s="113" customFormat="1" x14ac:dyDescent="0.4">
      <c r="H931" s="114"/>
      <c r="I931" s="114"/>
      <c r="J931" s="121"/>
    </row>
    <row r="932" spans="8:10" s="113" customFormat="1" x14ac:dyDescent="0.4">
      <c r="H932" s="114"/>
      <c r="I932" s="114"/>
      <c r="J932" s="121"/>
    </row>
    <row r="933" spans="8:10" s="113" customFormat="1" x14ac:dyDescent="0.4">
      <c r="H933" s="114"/>
      <c r="I933" s="114"/>
      <c r="J933" s="121"/>
    </row>
    <row r="934" spans="8:10" s="113" customFormat="1" x14ac:dyDescent="0.4">
      <c r="H934" s="114"/>
      <c r="I934" s="114"/>
      <c r="J934" s="121"/>
    </row>
    <row r="935" spans="8:10" s="113" customFormat="1" x14ac:dyDescent="0.4">
      <c r="H935" s="114"/>
      <c r="I935" s="114"/>
      <c r="J935" s="121"/>
    </row>
    <row r="936" spans="8:10" s="113" customFormat="1" x14ac:dyDescent="0.4">
      <c r="H936" s="114"/>
      <c r="I936" s="114"/>
      <c r="J936" s="121"/>
    </row>
    <row r="937" spans="8:10" s="113" customFormat="1" x14ac:dyDescent="0.4">
      <c r="H937" s="114"/>
      <c r="I937" s="114"/>
      <c r="J937" s="121"/>
    </row>
    <row r="938" spans="8:10" s="113" customFormat="1" x14ac:dyDescent="0.4">
      <c r="H938" s="114"/>
      <c r="I938" s="114"/>
      <c r="J938" s="121"/>
    </row>
    <row r="939" spans="8:10" s="113" customFormat="1" x14ac:dyDescent="0.4">
      <c r="H939" s="114"/>
      <c r="I939" s="114"/>
      <c r="J939" s="121"/>
    </row>
    <row r="940" spans="8:10" s="113" customFormat="1" x14ac:dyDescent="0.4">
      <c r="H940" s="114"/>
      <c r="I940" s="114"/>
      <c r="J940" s="121"/>
    </row>
    <row r="941" spans="8:10" s="113" customFormat="1" x14ac:dyDescent="0.4">
      <c r="H941" s="114"/>
      <c r="I941" s="114"/>
      <c r="J941" s="121"/>
    </row>
    <row r="942" spans="8:10" s="113" customFormat="1" x14ac:dyDescent="0.4">
      <c r="H942" s="114"/>
      <c r="I942" s="114"/>
      <c r="J942" s="121"/>
    </row>
    <row r="943" spans="8:10" s="113" customFormat="1" x14ac:dyDescent="0.4">
      <c r="H943" s="114"/>
      <c r="I943" s="114"/>
      <c r="J943" s="121"/>
    </row>
    <row r="944" spans="8:10" s="113" customFormat="1" x14ac:dyDescent="0.4">
      <c r="H944" s="114"/>
      <c r="I944" s="114"/>
      <c r="J944" s="121"/>
    </row>
    <row r="945" spans="8:10" s="113" customFormat="1" x14ac:dyDescent="0.4">
      <c r="H945" s="114"/>
      <c r="I945" s="114"/>
      <c r="J945" s="121"/>
    </row>
    <row r="946" spans="8:10" s="113" customFormat="1" x14ac:dyDescent="0.4">
      <c r="H946" s="114"/>
      <c r="I946" s="114"/>
      <c r="J946" s="121"/>
    </row>
    <row r="947" spans="8:10" s="113" customFormat="1" x14ac:dyDescent="0.4">
      <c r="H947" s="114"/>
      <c r="I947" s="114"/>
      <c r="J947" s="121"/>
    </row>
    <row r="948" spans="8:10" s="113" customFormat="1" x14ac:dyDescent="0.4">
      <c r="H948" s="114"/>
      <c r="I948" s="114"/>
      <c r="J948" s="121"/>
    </row>
    <row r="949" spans="8:10" s="113" customFormat="1" x14ac:dyDescent="0.4">
      <c r="H949" s="114"/>
      <c r="I949" s="114"/>
      <c r="J949" s="121"/>
    </row>
    <row r="950" spans="8:10" s="113" customFormat="1" x14ac:dyDescent="0.4">
      <c r="H950" s="114"/>
      <c r="I950" s="114"/>
      <c r="J950" s="121"/>
    </row>
    <row r="951" spans="8:10" s="113" customFormat="1" x14ac:dyDescent="0.4">
      <c r="H951" s="114"/>
      <c r="I951" s="114"/>
      <c r="J951" s="121"/>
    </row>
    <row r="952" spans="8:10" s="113" customFormat="1" x14ac:dyDescent="0.4">
      <c r="H952" s="114"/>
      <c r="I952" s="114"/>
      <c r="J952" s="121"/>
    </row>
    <row r="953" spans="8:10" s="113" customFormat="1" x14ac:dyDescent="0.4">
      <c r="H953" s="114"/>
      <c r="I953" s="114"/>
      <c r="J953" s="121"/>
    </row>
    <row r="954" spans="8:10" s="113" customFormat="1" x14ac:dyDescent="0.4">
      <c r="H954" s="114"/>
      <c r="I954" s="114"/>
      <c r="J954" s="121"/>
    </row>
    <row r="955" spans="8:10" s="113" customFormat="1" x14ac:dyDescent="0.4">
      <c r="H955" s="114"/>
      <c r="I955" s="114"/>
      <c r="J955" s="121"/>
    </row>
    <row r="956" spans="8:10" s="113" customFormat="1" x14ac:dyDescent="0.4">
      <c r="H956" s="114"/>
      <c r="I956" s="114"/>
      <c r="J956" s="121"/>
    </row>
    <row r="957" spans="8:10" s="113" customFormat="1" x14ac:dyDescent="0.4">
      <c r="H957" s="114"/>
      <c r="I957" s="114"/>
      <c r="J957" s="121"/>
    </row>
    <row r="958" spans="8:10" s="113" customFormat="1" x14ac:dyDescent="0.4">
      <c r="H958" s="114"/>
      <c r="I958" s="114"/>
      <c r="J958" s="121"/>
    </row>
    <row r="959" spans="8:10" s="113" customFormat="1" x14ac:dyDescent="0.4">
      <c r="H959" s="114"/>
      <c r="I959" s="114"/>
      <c r="J959" s="121"/>
    </row>
    <row r="960" spans="8:10" s="113" customFormat="1" x14ac:dyDescent="0.4">
      <c r="H960" s="114"/>
      <c r="I960" s="114"/>
      <c r="J960" s="121"/>
    </row>
    <row r="961" spans="8:10" s="113" customFormat="1" x14ac:dyDescent="0.4">
      <c r="H961" s="114"/>
      <c r="I961" s="114"/>
      <c r="J961" s="121"/>
    </row>
    <row r="962" spans="8:10" s="113" customFormat="1" x14ac:dyDescent="0.4">
      <c r="H962" s="114"/>
      <c r="I962" s="114"/>
      <c r="J962" s="121"/>
    </row>
    <row r="963" spans="8:10" s="113" customFormat="1" x14ac:dyDescent="0.4">
      <c r="H963" s="114"/>
      <c r="I963" s="114"/>
      <c r="J963" s="121"/>
    </row>
    <row r="964" spans="8:10" s="113" customFormat="1" x14ac:dyDescent="0.4">
      <c r="H964" s="114"/>
      <c r="I964" s="114"/>
      <c r="J964" s="121"/>
    </row>
    <row r="965" spans="8:10" s="113" customFormat="1" x14ac:dyDescent="0.4">
      <c r="H965" s="114"/>
      <c r="I965" s="114"/>
      <c r="J965" s="121"/>
    </row>
    <row r="966" spans="8:10" s="113" customFormat="1" x14ac:dyDescent="0.4">
      <c r="H966" s="114"/>
      <c r="I966" s="114"/>
      <c r="J966" s="121"/>
    </row>
    <row r="967" spans="8:10" s="113" customFormat="1" x14ac:dyDescent="0.4">
      <c r="H967" s="114"/>
      <c r="I967" s="114"/>
      <c r="J967" s="121"/>
    </row>
    <row r="968" spans="8:10" s="113" customFormat="1" x14ac:dyDescent="0.4">
      <c r="H968" s="114"/>
      <c r="I968" s="114"/>
      <c r="J968" s="121"/>
    </row>
    <row r="969" spans="8:10" s="113" customFormat="1" x14ac:dyDescent="0.4">
      <c r="H969" s="114"/>
      <c r="I969" s="114"/>
      <c r="J969" s="121"/>
    </row>
    <row r="970" spans="8:10" s="113" customFormat="1" x14ac:dyDescent="0.4">
      <c r="H970" s="114"/>
      <c r="I970" s="114"/>
      <c r="J970" s="121"/>
    </row>
    <row r="971" spans="8:10" s="113" customFormat="1" x14ac:dyDescent="0.4">
      <c r="H971" s="114"/>
      <c r="I971" s="114"/>
      <c r="J971" s="121"/>
    </row>
    <row r="972" spans="8:10" s="113" customFormat="1" x14ac:dyDescent="0.4">
      <c r="H972" s="114"/>
      <c r="I972" s="114"/>
      <c r="J972" s="121"/>
    </row>
    <row r="973" spans="8:10" s="113" customFormat="1" x14ac:dyDescent="0.4">
      <c r="H973" s="114"/>
      <c r="I973" s="114"/>
      <c r="J973" s="121"/>
    </row>
    <row r="974" spans="8:10" s="113" customFormat="1" x14ac:dyDescent="0.4">
      <c r="H974" s="114"/>
      <c r="I974" s="114"/>
      <c r="J974" s="121"/>
    </row>
    <row r="975" spans="8:10" s="113" customFormat="1" x14ac:dyDescent="0.4">
      <c r="H975" s="114"/>
      <c r="I975" s="114"/>
      <c r="J975" s="121"/>
    </row>
    <row r="976" spans="8:10" s="113" customFormat="1" x14ac:dyDescent="0.4">
      <c r="H976" s="114"/>
      <c r="I976" s="114"/>
      <c r="J976" s="121"/>
    </row>
    <row r="977" spans="8:10" s="113" customFormat="1" x14ac:dyDescent="0.4">
      <c r="H977" s="114"/>
      <c r="I977" s="114"/>
      <c r="J977" s="121"/>
    </row>
    <row r="978" spans="8:10" s="113" customFormat="1" x14ac:dyDescent="0.4">
      <c r="H978" s="114"/>
      <c r="I978" s="114"/>
      <c r="J978" s="121"/>
    </row>
    <row r="979" spans="8:10" s="113" customFormat="1" x14ac:dyDescent="0.4">
      <c r="H979" s="114"/>
      <c r="I979" s="114"/>
      <c r="J979" s="121"/>
    </row>
    <row r="980" spans="8:10" s="113" customFormat="1" x14ac:dyDescent="0.4">
      <c r="H980" s="114"/>
      <c r="I980" s="114"/>
      <c r="J980" s="121"/>
    </row>
    <row r="981" spans="8:10" s="113" customFormat="1" x14ac:dyDescent="0.4">
      <c r="H981" s="114"/>
      <c r="I981" s="114"/>
      <c r="J981" s="121"/>
    </row>
    <row r="982" spans="8:10" s="113" customFormat="1" x14ac:dyDescent="0.4">
      <c r="H982" s="114"/>
      <c r="I982" s="114"/>
      <c r="J982" s="121"/>
    </row>
    <row r="983" spans="8:10" s="113" customFormat="1" x14ac:dyDescent="0.4">
      <c r="H983" s="114"/>
      <c r="I983" s="114"/>
      <c r="J983" s="121"/>
    </row>
    <row r="984" spans="8:10" s="113" customFormat="1" x14ac:dyDescent="0.4">
      <c r="H984" s="114"/>
      <c r="I984" s="114"/>
      <c r="J984" s="121"/>
    </row>
    <row r="985" spans="8:10" s="113" customFormat="1" x14ac:dyDescent="0.4">
      <c r="H985" s="114"/>
      <c r="I985" s="114"/>
      <c r="J985" s="121"/>
    </row>
    <row r="986" spans="8:10" s="113" customFormat="1" x14ac:dyDescent="0.4">
      <c r="H986" s="114"/>
      <c r="I986" s="114"/>
      <c r="J986" s="121"/>
    </row>
    <row r="987" spans="8:10" s="113" customFormat="1" x14ac:dyDescent="0.4">
      <c r="H987" s="114"/>
      <c r="I987" s="114"/>
      <c r="J987" s="121"/>
    </row>
    <row r="988" spans="8:10" s="113" customFormat="1" x14ac:dyDescent="0.4">
      <c r="H988" s="114"/>
      <c r="I988" s="114"/>
      <c r="J988" s="121"/>
    </row>
    <row r="989" spans="8:10" s="113" customFormat="1" x14ac:dyDescent="0.4">
      <c r="H989" s="114"/>
      <c r="I989" s="114"/>
      <c r="J989" s="121"/>
    </row>
    <row r="990" spans="8:10" s="113" customFormat="1" x14ac:dyDescent="0.4">
      <c r="H990" s="114"/>
      <c r="I990" s="114"/>
      <c r="J990" s="121"/>
    </row>
    <row r="991" spans="8:10" s="113" customFormat="1" x14ac:dyDescent="0.4">
      <c r="H991" s="114"/>
      <c r="I991" s="114"/>
      <c r="J991" s="121"/>
    </row>
    <row r="992" spans="8:10" s="113" customFormat="1" x14ac:dyDescent="0.4">
      <c r="H992" s="114"/>
      <c r="I992" s="114"/>
      <c r="J992" s="121"/>
    </row>
    <row r="993" spans="8:10" s="113" customFormat="1" x14ac:dyDescent="0.4">
      <c r="H993" s="114"/>
      <c r="I993" s="114"/>
      <c r="J993" s="121"/>
    </row>
    <row r="994" spans="8:10" s="113" customFormat="1" x14ac:dyDescent="0.4">
      <c r="H994" s="114"/>
      <c r="I994" s="114"/>
      <c r="J994" s="121"/>
    </row>
    <row r="995" spans="8:10" s="113" customFormat="1" x14ac:dyDescent="0.4">
      <c r="H995" s="114"/>
      <c r="I995" s="114"/>
      <c r="J995" s="121"/>
    </row>
    <row r="996" spans="8:10" s="113" customFormat="1" x14ac:dyDescent="0.4">
      <c r="H996" s="114"/>
      <c r="I996" s="114"/>
      <c r="J996" s="121"/>
    </row>
    <row r="997" spans="8:10" s="113" customFormat="1" x14ac:dyDescent="0.4">
      <c r="H997" s="114"/>
      <c r="I997" s="114"/>
      <c r="J997" s="121"/>
    </row>
    <row r="998" spans="8:10" s="113" customFormat="1" x14ac:dyDescent="0.4">
      <c r="H998" s="114"/>
      <c r="I998" s="114"/>
      <c r="J998" s="121"/>
    </row>
    <row r="999" spans="8:10" s="113" customFormat="1" x14ac:dyDescent="0.4">
      <c r="H999" s="114"/>
      <c r="I999" s="114"/>
      <c r="J999" s="121"/>
    </row>
    <row r="1000" spans="8:10" s="113" customFormat="1" x14ac:dyDescent="0.4">
      <c r="H1000" s="114"/>
      <c r="I1000" s="114"/>
      <c r="J1000" s="121"/>
    </row>
    <row r="1001" spans="8:10" s="113" customFormat="1" x14ac:dyDescent="0.4">
      <c r="H1001" s="114"/>
      <c r="I1001" s="114"/>
      <c r="J1001" s="121"/>
    </row>
    <row r="1002" spans="8:10" s="113" customFormat="1" x14ac:dyDescent="0.4">
      <c r="H1002" s="114"/>
      <c r="I1002" s="114"/>
      <c r="J1002" s="121"/>
    </row>
    <row r="1003" spans="8:10" s="113" customFormat="1" x14ac:dyDescent="0.4">
      <c r="H1003" s="114"/>
      <c r="I1003" s="114"/>
      <c r="J1003" s="121"/>
    </row>
    <row r="1004" spans="8:10" s="113" customFormat="1" x14ac:dyDescent="0.4">
      <c r="H1004" s="114"/>
      <c r="I1004" s="114"/>
      <c r="J1004" s="121"/>
    </row>
    <row r="1005" spans="8:10" s="113" customFormat="1" x14ac:dyDescent="0.4">
      <c r="H1005" s="114"/>
      <c r="I1005" s="114"/>
      <c r="J1005" s="121"/>
    </row>
    <row r="1006" spans="8:10" s="113" customFormat="1" x14ac:dyDescent="0.4">
      <c r="H1006" s="114"/>
      <c r="I1006" s="114"/>
      <c r="J1006" s="121"/>
    </row>
    <row r="1007" spans="8:10" s="113" customFormat="1" x14ac:dyDescent="0.4">
      <c r="H1007" s="114"/>
      <c r="I1007" s="114"/>
      <c r="J1007" s="121"/>
    </row>
    <row r="1008" spans="8:10" s="113" customFormat="1" x14ac:dyDescent="0.4">
      <c r="H1008" s="114"/>
      <c r="I1008" s="114"/>
      <c r="J1008" s="121"/>
    </row>
    <row r="1009" spans="8:10" s="113" customFormat="1" x14ac:dyDescent="0.4">
      <c r="H1009" s="114"/>
      <c r="I1009" s="114"/>
      <c r="J1009" s="121"/>
    </row>
    <row r="1010" spans="8:10" s="113" customFormat="1" x14ac:dyDescent="0.4">
      <c r="H1010" s="114"/>
      <c r="I1010" s="114"/>
      <c r="J1010" s="121"/>
    </row>
    <row r="1011" spans="8:10" s="113" customFormat="1" x14ac:dyDescent="0.4">
      <c r="H1011" s="114"/>
      <c r="I1011" s="114"/>
      <c r="J1011" s="121"/>
    </row>
    <row r="1012" spans="8:10" s="113" customFormat="1" x14ac:dyDescent="0.4">
      <c r="H1012" s="114"/>
      <c r="I1012" s="114"/>
      <c r="J1012" s="121"/>
    </row>
    <row r="1013" spans="8:10" s="113" customFormat="1" x14ac:dyDescent="0.4">
      <c r="H1013" s="114"/>
      <c r="I1013" s="114"/>
      <c r="J1013" s="121"/>
    </row>
    <row r="1014" spans="8:10" s="113" customFormat="1" x14ac:dyDescent="0.4">
      <c r="H1014" s="114"/>
      <c r="I1014" s="114"/>
      <c r="J1014" s="121"/>
    </row>
    <row r="1015" spans="8:10" s="113" customFormat="1" x14ac:dyDescent="0.4">
      <c r="H1015" s="114"/>
      <c r="I1015" s="114"/>
      <c r="J1015" s="121"/>
    </row>
    <row r="1016" spans="8:10" s="113" customFormat="1" x14ac:dyDescent="0.4">
      <c r="H1016" s="114"/>
      <c r="I1016" s="114"/>
      <c r="J1016" s="121"/>
    </row>
    <row r="1017" spans="8:10" s="113" customFormat="1" x14ac:dyDescent="0.4">
      <c r="H1017" s="114"/>
      <c r="I1017" s="114"/>
      <c r="J1017" s="121"/>
    </row>
    <row r="1018" spans="8:10" s="113" customFormat="1" x14ac:dyDescent="0.4">
      <c r="H1018" s="114"/>
      <c r="I1018" s="114"/>
      <c r="J1018" s="121"/>
    </row>
    <row r="1019" spans="8:10" s="113" customFormat="1" x14ac:dyDescent="0.4">
      <c r="H1019" s="114"/>
      <c r="I1019" s="114"/>
      <c r="J1019" s="121"/>
    </row>
    <row r="1020" spans="8:10" s="113" customFormat="1" x14ac:dyDescent="0.4">
      <c r="H1020" s="114"/>
      <c r="I1020" s="114"/>
      <c r="J1020" s="121"/>
    </row>
    <row r="1021" spans="8:10" s="113" customFormat="1" x14ac:dyDescent="0.4">
      <c r="H1021" s="114"/>
      <c r="I1021" s="114"/>
      <c r="J1021" s="121"/>
    </row>
    <row r="1022" spans="8:10" s="113" customFormat="1" x14ac:dyDescent="0.4">
      <c r="H1022" s="114"/>
      <c r="I1022" s="114"/>
      <c r="J1022" s="121"/>
    </row>
    <row r="1023" spans="8:10" s="113" customFormat="1" x14ac:dyDescent="0.4">
      <c r="H1023" s="114"/>
      <c r="I1023" s="114"/>
      <c r="J1023" s="121"/>
    </row>
    <row r="1024" spans="8:10" s="113" customFormat="1" x14ac:dyDescent="0.4">
      <c r="H1024" s="114"/>
      <c r="I1024" s="114"/>
      <c r="J1024" s="121"/>
    </row>
    <row r="1025" spans="8:10" s="113" customFormat="1" x14ac:dyDescent="0.4">
      <c r="H1025" s="114"/>
      <c r="I1025" s="114"/>
      <c r="J1025" s="121"/>
    </row>
    <row r="1026" spans="8:10" s="113" customFormat="1" x14ac:dyDescent="0.4">
      <c r="H1026" s="114"/>
      <c r="I1026" s="114"/>
      <c r="J1026" s="121"/>
    </row>
    <row r="1027" spans="8:10" s="113" customFormat="1" x14ac:dyDescent="0.4">
      <c r="H1027" s="114"/>
      <c r="I1027" s="114"/>
      <c r="J1027" s="121"/>
    </row>
    <row r="1028" spans="8:10" s="113" customFormat="1" x14ac:dyDescent="0.4">
      <c r="H1028" s="114"/>
      <c r="I1028" s="114"/>
      <c r="J1028" s="121"/>
    </row>
    <row r="1029" spans="8:10" s="113" customFormat="1" x14ac:dyDescent="0.4">
      <c r="H1029" s="114"/>
      <c r="I1029" s="114"/>
      <c r="J1029" s="121"/>
    </row>
    <row r="1030" spans="8:10" s="113" customFormat="1" x14ac:dyDescent="0.4">
      <c r="H1030" s="114"/>
      <c r="I1030" s="114"/>
      <c r="J1030" s="121"/>
    </row>
    <row r="1031" spans="8:10" s="113" customFormat="1" x14ac:dyDescent="0.4">
      <c r="H1031" s="114"/>
      <c r="I1031" s="114"/>
      <c r="J1031" s="121"/>
    </row>
    <row r="1032" spans="8:10" s="113" customFormat="1" x14ac:dyDescent="0.4">
      <c r="H1032" s="114"/>
      <c r="I1032" s="114"/>
      <c r="J1032" s="121"/>
    </row>
    <row r="1033" spans="8:10" s="113" customFormat="1" x14ac:dyDescent="0.4">
      <c r="H1033" s="114"/>
      <c r="I1033" s="114"/>
      <c r="J1033" s="121"/>
    </row>
    <row r="1034" spans="8:10" s="113" customFormat="1" x14ac:dyDescent="0.4">
      <c r="H1034" s="114"/>
      <c r="I1034" s="114"/>
      <c r="J1034" s="121"/>
    </row>
    <row r="1035" spans="8:10" s="113" customFormat="1" x14ac:dyDescent="0.4">
      <c r="H1035" s="114"/>
      <c r="I1035" s="114"/>
      <c r="J1035" s="121"/>
    </row>
    <row r="1036" spans="8:10" s="113" customFormat="1" x14ac:dyDescent="0.4">
      <c r="H1036" s="114"/>
      <c r="I1036" s="114"/>
      <c r="J1036" s="121"/>
    </row>
    <row r="1037" spans="8:10" s="113" customFormat="1" x14ac:dyDescent="0.4">
      <c r="H1037" s="114"/>
      <c r="I1037" s="114"/>
      <c r="J1037" s="121"/>
    </row>
    <row r="1038" spans="8:10" s="113" customFormat="1" x14ac:dyDescent="0.4">
      <c r="H1038" s="114"/>
      <c r="I1038" s="114"/>
      <c r="J1038" s="121"/>
    </row>
    <row r="1039" spans="8:10" s="113" customFormat="1" x14ac:dyDescent="0.4">
      <c r="H1039" s="114"/>
      <c r="I1039" s="114"/>
      <c r="J1039" s="121"/>
    </row>
    <row r="1040" spans="8:10" s="113" customFormat="1" x14ac:dyDescent="0.4">
      <c r="H1040" s="114"/>
      <c r="I1040" s="114"/>
      <c r="J1040" s="121"/>
    </row>
    <row r="1041" spans="8:10" s="113" customFormat="1" x14ac:dyDescent="0.4">
      <c r="H1041" s="114"/>
      <c r="I1041" s="114"/>
      <c r="J1041" s="121"/>
    </row>
    <row r="1042" spans="8:10" s="113" customFormat="1" x14ac:dyDescent="0.4">
      <c r="H1042" s="114"/>
      <c r="I1042" s="114"/>
      <c r="J1042" s="121"/>
    </row>
    <row r="1043" spans="8:10" s="113" customFormat="1" x14ac:dyDescent="0.4">
      <c r="H1043" s="114"/>
      <c r="I1043" s="114"/>
      <c r="J1043" s="121"/>
    </row>
    <row r="1044" spans="8:10" s="113" customFormat="1" x14ac:dyDescent="0.4">
      <c r="H1044" s="114"/>
      <c r="I1044" s="114"/>
      <c r="J1044" s="121"/>
    </row>
    <row r="1045" spans="8:10" s="113" customFormat="1" x14ac:dyDescent="0.4">
      <c r="H1045" s="114"/>
      <c r="I1045" s="114"/>
      <c r="J1045" s="121"/>
    </row>
    <row r="1046" spans="8:10" s="113" customFormat="1" x14ac:dyDescent="0.4">
      <c r="H1046" s="114"/>
      <c r="I1046" s="114"/>
      <c r="J1046" s="121"/>
    </row>
    <row r="1047" spans="8:10" s="113" customFormat="1" x14ac:dyDescent="0.4">
      <c r="H1047" s="114"/>
      <c r="I1047" s="114"/>
      <c r="J1047" s="121"/>
    </row>
    <row r="1048" spans="8:10" s="113" customFormat="1" x14ac:dyDescent="0.4">
      <c r="H1048" s="114"/>
      <c r="I1048" s="114"/>
      <c r="J1048" s="121"/>
    </row>
    <row r="1049" spans="8:10" s="113" customFormat="1" x14ac:dyDescent="0.4">
      <c r="H1049" s="114"/>
      <c r="I1049" s="114"/>
      <c r="J1049" s="121"/>
    </row>
    <row r="1050" spans="8:10" s="113" customFormat="1" x14ac:dyDescent="0.4">
      <c r="H1050" s="114"/>
      <c r="I1050" s="114"/>
      <c r="J1050" s="121"/>
    </row>
    <row r="1051" spans="8:10" s="113" customFormat="1" x14ac:dyDescent="0.4">
      <c r="H1051" s="114"/>
      <c r="I1051" s="114"/>
      <c r="J1051" s="121"/>
    </row>
    <row r="1052" spans="8:10" s="113" customFormat="1" x14ac:dyDescent="0.4">
      <c r="H1052" s="114"/>
      <c r="I1052" s="114"/>
      <c r="J1052" s="121"/>
    </row>
    <row r="1053" spans="8:10" s="113" customFormat="1" x14ac:dyDescent="0.4">
      <c r="H1053" s="114"/>
      <c r="I1053" s="114"/>
      <c r="J1053" s="121"/>
    </row>
    <row r="1054" spans="8:10" s="113" customFormat="1" x14ac:dyDescent="0.4">
      <c r="H1054" s="114"/>
      <c r="I1054" s="114"/>
      <c r="J1054" s="121"/>
    </row>
    <row r="1055" spans="8:10" s="113" customFormat="1" x14ac:dyDescent="0.4">
      <c r="H1055" s="114"/>
      <c r="I1055" s="114"/>
      <c r="J1055" s="121"/>
    </row>
    <row r="1056" spans="8:10" s="113" customFormat="1" x14ac:dyDescent="0.4">
      <c r="H1056" s="114"/>
      <c r="I1056" s="114"/>
      <c r="J1056" s="121"/>
    </row>
    <row r="1057" spans="8:10" s="113" customFormat="1" x14ac:dyDescent="0.4">
      <c r="H1057" s="114"/>
      <c r="I1057" s="114"/>
      <c r="J1057" s="121"/>
    </row>
    <row r="1058" spans="8:10" s="113" customFormat="1" x14ac:dyDescent="0.4">
      <c r="H1058" s="114"/>
      <c r="I1058" s="114"/>
      <c r="J1058" s="121"/>
    </row>
    <row r="1059" spans="8:10" s="113" customFormat="1" x14ac:dyDescent="0.4">
      <c r="H1059" s="114"/>
      <c r="I1059" s="114"/>
      <c r="J1059" s="121"/>
    </row>
    <row r="1060" spans="8:10" s="113" customFormat="1" x14ac:dyDescent="0.4">
      <c r="H1060" s="114"/>
      <c r="I1060" s="114"/>
      <c r="J1060" s="121"/>
    </row>
    <row r="1061" spans="8:10" s="113" customFormat="1" x14ac:dyDescent="0.4">
      <c r="H1061" s="114"/>
      <c r="I1061" s="114"/>
      <c r="J1061" s="121"/>
    </row>
    <row r="1062" spans="8:10" s="113" customFormat="1" x14ac:dyDescent="0.4">
      <c r="H1062" s="114"/>
      <c r="I1062" s="114"/>
      <c r="J1062" s="121"/>
    </row>
    <row r="1063" spans="8:10" s="113" customFormat="1" x14ac:dyDescent="0.4">
      <c r="H1063" s="114"/>
      <c r="I1063" s="114"/>
      <c r="J1063" s="121"/>
    </row>
    <row r="1064" spans="8:10" s="113" customFormat="1" x14ac:dyDescent="0.4">
      <c r="H1064" s="114"/>
      <c r="I1064" s="114"/>
      <c r="J1064" s="121"/>
    </row>
    <row r="1065" spans="8:10" s="113" customFormat="1" x14ac:dyDescent="0.4">
      <c r="H1065" s="114"/>
      <c r="I1065" s="114"/>
      <c r="J1065" s="121"/>
    </row>
    <row r="1066" spans="8:10" s="113" customFormat="1" x14ac:dyDescent="0.4">
      <c r="H1066" s="114"/>
      <c r="I1066" s="114"/>
      <c r="J1066" s="121"/>
    </row>
    <row r="1067" spans="8:10" s="113" customFormat="1" x14ac:dyDescent="0.4">
      <c r="H1067" s="114"/>
      <c r="I1067" s="114"/>
      <c r="J1067" s="121"/>
    </row>
    <row r="1068" spans="8:10" s="113" customFormat="1" x14ac:dyDescent="0.4">
      <c r="H1068" s="114"/>
      <c r="I1068" s="114"/>
      <c r="J1068" s="121"/>
    </row>
    <row r="1069" spans="8:10" s="113" customFormat="1" x14ac:dyDescent="0.4">
      <c r="H1069" s="114"/>
      <c r="I1069" s="114"/>
      <c r="J1069" s="121"/>
    </row>
    <row r="1070" spans="8:10" s="113" customFormat="1" x14ac:dyDescent="0.4">
      <c r="H1070" s="114"/>
      <c r="I1070" s="114"/>
      <c r="J1070" s="121"/>
    </row>
    <row r="1071" spans="8:10" s="113" customFormat="1" x14ac:dyDescent="0.4">
      <c r="H1071" s="114"/>
      <c r="I1071" s="114"/>
      <c r="J1071" s="121"/>
    </row>
    <row r="1072" spans="8:10" s="113" customFormat="1" x14ac:dyDescent="0.4">
      <c r="H1072" s="114"/>
      <c r="I1072" s="114"/>
      <c r="J1072" s="121"/>
    </row>
    <row r="1073" spans="8:10" s="113" customFormat="1" x14ac:dyDescent="0.4">
      <c r="H1073" s="114"/>
      <c r="I1073" s="114"/>
      <c r="J1073" s="121"/>
    </row>
    <row r="1074" spans="8:10" s="113" customFormat="1" x14ac:dyDescent="0.4">
      <c r="H1074" s="114"/>
      <c r="I1074" s="114"/>
      <c r="J1074" s="121"/>
    </row>
    <row r="1075" spans="8:10" s="113" customFormat="1" x14ac:dyDescent="0.4">
      <c r="H1075" s="114"/>
      <c r="I1075" s="114"/>
      <c r="J1075" s="121"/>
    </row>
    <row r="1076" spans="8:10" s="113" customFormat="1" x14ac:dyDescent="0.4">
      <c r="H1076" s="114"/>
      <c r="I1076" s="114"/>
      <c r="J1076" s="121"/>
    </row>
    <row r="1077" spans="8:10" s="113" customFormat="1" x14ac:dyDescent="0.4">
      <c r="H1077" s="114"/>
      <c r="I1077" s="114"/>
      <c r="J1077" s="121"/>
    </row>
    <row r="1078" spans="8:10" s="113" customFormat="1" x14ac:dyDescent="0.4">
      <c r="H1078" s="114"/>
      <c r="I1078" s="114"/>
      <c r="J1078" s="121"/>
    </row>
    <row r="1079" spans="8:10" s="113" customFormat="1" x14ac:dyDescent="0.4">
      <c r="H1079" s="114"/>
      <c r="I1079" s="114"/>
      <c r="J1079" s="121"/>
    </row>
    <row r="1080" spans="8:10" s="113" customFormat="1" x14ac:dyDescent="0.4">
      <c r="H1080" s="114"/>
      <c r="I1080" s="114"/>
      <c r="J1080" s="121"/>
    </row>
    <row r="1081" spans="8:10" s="113" customFormat="1" x14ac:dyDescent="0.4">
      <c r="H1081" s="114"/>
      <c r="I1081" s="114"/>
      <c r="J1081" s="121"/>
    </row>
    <row r="1082" spans="8:10" s="113" customFormat="1" x14ac:dyDescent="0.4">
      <c r="H1082" s="114"/>
      <c r="I1082" s="114"/>
      <c r="J1082" s="121"/>
    </row>
    <row r="1083" spans="8:10" s="113" customFormat="1" x14ac:dyDescent="0.4">
      <c r="H1083" s="114"/>
      <c r="I1083" s="114"/>
      <c r="J1083" s="121"/>
    </row>
    <row r="1084" spans="8:10" s="113" customFormat="1" x14ac:dyDescent="0.4">
      <c r="H1084" s="114"/>
      <c r="I1084" s="114"/>
      <c r="J1084" s="121"/>
    </row>
    <row r="1085" spans="8:10" s="113" customFormat="1" x14ac:dyDescent="0.4">
      <c r="H1085" s="114"/>
      <c r="I1085" s="114"/>
      <c r="J1085" s="121"/>
    </row>
    <row r="1086" spans="8:10" s="113" customFormat="1" x14ac:dyDescent="0.4">
      <c r="H1086" s="114"/>
      <c r="I1086" s="114"/>
      <c r="J1086" s="121"/>
    </row>
    <row r="1087" spans="8:10" s="113" customFormat="1" x14ac:dyDescent="0.4">
      <c r="H1087" s="114"/>
      <c r="I1087" s="114"/>
      <c r="J1087" s="121"/>
    </row>
    <row r="1088" spans="8:10" s="113" customFormat="1" x14ac:dyDescent="0.4">
      <c r="H1088" s="114"/>
      <c r="I1088" s="114"/>
      <c r="J1088" s="121"/>
    </row>
    <row r="1089" spans="8:10" s="113" customFormat="1" x14ac:dyDescent="0.4">
      <c r="H1089" s="114"/>
      <c r="I1089" s="114"/>
      <c r="J1089" s="121"/>
    </row>
    <row r="1090" spans="8:10" s="113" customFormat="1" x14ac:dyDescent="0.4">
      <c r="H1090" s="114"/>
      <c r="I1090" s="114"/>
      <c r="J1090" s="121"/>
    </row>
    <row r="1091" spans="8:10" s="113" customFormat="1" x14ac:dyDescent="0.4">
      <c r="H1091" s="114"/>
      <c r="I1091" s="114"/>
      <c r="J1091" s="121"/>
    </row>
    <row r="1092" spans="8:10" s="113" customFormat="1" x14ac:dyDescent="0.4">
      <c r="H1092" s="114"/>
      <c r="I1092" s="114"/>
      <c r="J1092" s="121"/>
    </row>
    <row r="1093" spans="8:10" s="113" customFormat="1" x14ac:dyDescent="0.4">
      <c r="H1093" s="114"/>
      <c r="I1093" s="114"/>
      <c r="J1093" s="121"/>
    </row>
    <row r="1094" spans="8:10" s="113" customFormat="1" x14ac:dyDescent="0.4">
      <c r="H1094" s="114"/>
      <c r="I1094" s="114"/>
      <c r="J1094" s="121"/>
    </row>
    <row r="1095" spans="8:10" s="113" customFormat="1" x14ac:dyDescent="0.4">
      <c r="H1095" s="114"/>
      <c r="I1095" s="114"/>
      <c r="J1095" s="121"/>
    </row>
    <row r="1096" spans="8:10" s="113" customFormat="1" x14ac:dyDescent="0.4">
      <c r="H1096" s="114"/>
      <c r="I1096" s="114"/>
      <c r="J1096" s="121"/>
    </row>
    <row r="1097" spans="8:10" s="113" customFormat="1" x14ac:dyDescent="0.4">
      <c r="H1097" s="114"/>
      <c r="I1097" s="114"/>
      <c r="J1097" s="121"/>
    </row>
    <row r="1098" spans="8:10" s="113" customFormat="1" x14ac:dyDescent="0.4">
      <c r="H1098" s="114"/>
      <c r="I1098" s="114"/>
      <c r="J1098" s="121"/>
    </row>
    <row r="1099" spans="8:10" s="113" customFormat="1" x14ac:dyDescent="0.4">
      <c r="H1099" s="114"/>
      <c r="I1099" s="114"/>
      <c r="J1099" s="121"/>
    </row>
    <row r="1100" spans="8:10" s="113" customFormat="1" x14ac:dyDescent="0.4">
      <c r="H1100" s="114"/>
      <c r="I1100" s="114"/>
      <c r="J1100" s="121"/>
    </row>
    <row r="1101" spans="8:10" s="113" customFormat="1" x14ac:dyDescent="0.4">
      <c r="H1101" s="114"/>
      <c r="I1101" s="114"/>
      <c r="J1101" s="121"/>
    </row>
    <row r="1102" spans="8:10" s="113" customFormat="1" x14ac:dyDescent="0.4">
      <c r="H1102" s="114"/>
      <c r="I1102" s="114"/>
      <c r="J1102" s="121"/>
    </row>
    <row r="1103" spans="8:10" s="113" customFormat="1" x14ac:dyDescent="0.4">
      <c r="H1103" s="114"/>
      <c r="I1103" s="114"/>
      <c r="J1103" s="121"/>
    </row>
    <row r="1104" spans="8:10" s="113" customFormat="1" x14ac:dyDescent="0.4">
      <c r="H1104" s="114"/>
      <c r="I1104" s="114"/>
      <c r="J1104" s="121"/>
    </row>
    <row r="1105" spans="8:10" s="113" customFormat="1" x14ac:dyDescent="0.4">
      <c r="H1105" s="114"/>
      <c r="I1105" s="114"/>
      <c r="J1105" s="121"/>
    </row>
    <row r="1106" spans="8:10" s="113" customFormat="1" x14ac:dyDescent="0.4">
      <c r="H1106" s="114"/>
      <c r="I1106" s="114"/>
      <c r="J1106" s="121"/>
    </row>
    <row r="1107" spans="8:10" s="113" customFormat="1" x14ac:dyDescent="0.4">
      <c r="H1107" s="114"/>
      <c r="I1107" s="114"/>
      <c r="J1107" s="121"/>
    </row>
    <row r="1108" spans="8:10" s="113" customFormat="1" x14ac:dyDescent="0.4">
      <c r="H1108" s="114"/>
      <c r="I1108" s="114"/>
      <c r="J1108" s="121"/>
    </row>
    <row r="1109" spans="8:10" s="113" customFormat="1" x14ac:dyDescent="0.4">
      <c r="H1109" s="114"/>
      <c r="I1109" s="114"/>
      <c r="J1109" s="121"/>
    </row>
    <row r="1110" spans="8:10" s="113" customFormat="1" x14ac:dyDescent="0.4">
      <c r="H1110" s="114"/>
      <c r="I1110" s="114"/>
      <c r="J1110" s="121"/>
    </row>
    <row r="1111" spans="8:10" s="113" customFormat="1" x14ac:dyDescent="0.4">
      <c r="H1111" s="114"/>
      <c r="I1111" s="114"/>
      <c r="J1111" s="121"/>
    </row>
    <row r="1112" spans="8:10" s="113" customFormat="1" x14ac:dyDescent="0.4">
      <c r="H1112" s="114"/>
      <c r="I1112" s="114"/>
      <c r="J1112" s="121"/>
    </row>
    <row r="1113" spans="8:10" s="113" customFormat="1" x14ac:dyDescent="0.4">
      <c r="H1113" s="114"/>
      <c r="I1113" s="114"/>
      <c r="J1113" s="121"/>
    </row>
    <row r="1114" spans="8:10" s="113" customFormat="1" x14ac:dyDescent="0.4">
      <c r="H1114" s="114"/>
      <c r="I1114" s="114"/>
      <c r="J1114" s="121"/>
    </row>
    <row r="1115" spans="8:10" s="113" customFormat="1" x14ac:dyDescent="0.4">
      <c r="H1115" s="114"/>
      <c r="I1115" s="114"/>
      <c r="J1115" s="121"/>
    </row>
    <row r="1116" spans="8:10" s="113" customFormat="1" x14ac:dyDescent="0.4">
      <c r="H1116" s="114"/>
      <c r="I1116" s="114"/>
      <c r="J1116" s="121"/>
    </row>
    <row r="1117" spans="8:10" s="113" customFormat="1" x14ac:dyDescent="0.4">
      <c r="H1117" s="114"/>
      <c r="I1117" s="114"/>
      <c r="J1117" s="121"/>
    </row>
    <row r="1118" spans="8:10" s="113" customFormat="1" x14ac:dyDescent="0.4">
      <c r="H1118" s="114"/>
      <c r="I1118" s="114"/>
      <c r="J1118" s="121"/>
    </row>
    <row r="1119" spans="8:10" s="113" customFormat="1" x14ac:dyDescent="0.4">
      <c r="H1119" s="114"/>
      <c r="I1119" s="114"/>
      <c r="J1119" s="121"/>
    </row>
    <row r="1120" spans="8:10" s="113" customFormat="1" x14ac:dyDescent="0.4">
      <c r="H1120" s="114"/>
      <c r="I1120" s="114"/>
      <c r="J1120" s="121"/>
    </row>
    <row r="1121" spans="8:10" s="113" customFormat="1" x14ac:dyDescent="0.4">
      <c r="H1121" s="114"/>
      <c r="I1121" s="114"/>
      <c r="J1121" s="121"/>
    </row>
    <row r="1122" spans="8:10" s="113" customFormat="1" x14ac:dyDescent="0.4">
      <c r="H1122" s="114"/>
      <c r="I1122" s="114"/>
      <c r="J1122" s="121"/>
    </row>
    <row r="1123" spans="8:10" s="113" customFormat="1" x14ac:dyDescent="0.4">
      <c r="H1123" s="114"/>
      <c r="I1123" s="114"/>
      <c r="J1123" s="121"/>
    </row>
    <row r="1124" spans="8:10" s="113" customFormat="1" x14ac:dyDescent="0.4">
      <c r="H1124" s="114"/>
      <c r="I1124" s="114"/>
      <c r="J1124" s="121"/>
    </row>
    <row r="1125" spans="8:10" s="113" customFormat="1" x14ac:dyDescent="0.4">
      <c r="H1125" s="114"/>
      <c r="I1125" s="114"/>
      <c r="J1125" s="121"/>
    </row>
    <row r="1126" spans="8:10" s="113" customFormat="1" x14ac:dyDescent="0.4">
      <c r="H1126" s="114"/>
      <c r="I1126" s="114"/>
      <c r="J1126" s="121"/>
    </row>
    <row r="1127" spans="8:10" s="113" customFormat="1" x14ac:dyDescent="0.4">
      <c r="H1127" s="114"/>
      <c r="I1127" s="114"/>
      <c r="J1127" s="121"/>
    </row>
    <row r="1128" spans="8:10" s="113" customFormat="1" x14ac:dyDescent="0.4">
      <c r="H1128" s="114"/>
      <c r="I1128" s="114"/>
      <c r="J1128" s="121"/>
    </row>
    <row r="1129" spans="8:10" s="113" customFormat="1" x14ac:dyDescent="0.4">
      <c r="H1129" s="114"/>
      <c r="I1129" s="114"/>
      <c r="J1129" s="121"/>
    </row>
    <row r="1130" spans="8:10" s="113" customFormat="1" x14ac:dyDescent="0.4">
      <c r="H1130" s="114"/>
      <c r="I1130" s="114"/>
      <c r="J1130" s="121"/>
    </row>
    <row r="1131" spans="8:10" s="113" customFormat="1" x14ac:dyDescent="0.4">
      <c r="H1131" s="114"/>
      <c r="I1131" s="114"/>
      <c r="J1131" s="121"/>
    </row>
    <row r="1132" spans="8:10" s="113" customFormat="1" x14ac:dyDescent="0.4">
      <c r="H1132" s="114"/>
      <c r="I1132" s="114"/>
      <c r="J1132" s="121"/>
    </row>
    <row r="1133" spans="8:10" s="113" customFormat="1" x14ac:dyDescent="0.4">
      <c r="H1133" s="114"/>
      <c r="I1133" s="114"/>
      <c r="J1133" s="121"/>
    </row>
    <row r="1134" spans="8:10" s="113" customFormat="1" x14ac:dyDescent="0.4">
      <c r="H1134" s="114"/>
      <c r="I1134" s="114"/>
      <c r="J1134" s="121"/>
    </row>
    <row r="1135" spans="8:10" s="113" customFormat="1" x14ac:dyDescent="0.4">
      <c r="H1135" s="114"/>
      <c r="I1135" s="114"/>
      <c r="J1135" s="121"/>
    </row>
    <row r="1136" spans="8:10" s="113" customFormat="1" x14ac:dyDescent="0.4">
      <c r="H1136" s="114"/>
      <c r="I1136" s="114"/>
      <c r="J1136" s="121"/>
    </row>
    <row r="1137" spans="8:10" s="113" customFormat="1" x14ac:dyDescent="0.4">
      <c r="H1137" s="114"/>
      <c r="I1137" s="114"/>
      <c r="J1137" s="121"/>
    </row>
    <row r="1138" spans="8:10" s="113" customFormat="1" x14ac:dyDescent="0.4">
      <c r="H1138" s="114"/>
      <c r="I1138" s="114"/>
      <c r="J1138" s="121"/>
    </row>
    <row r="1139" spans="8:10" s="113" customFormat="1" x14ac:dyDescent="0.4">
      <c r="H1139" s="114"/>
      <c r="I1139" s="114"/>
      <c r="J1139" s="121"/>
    </row>
    <row r="1140" spans="8:10" s="113" customFormat="1" x14ac:dyDescent="0.4">
      <c r="H1140" s="114"/>
      <c r="I1140" s="114"/>
      <c r="J1140" s="121"/>
    </row>
    <row r="1141" spans="8:10" s="113" customFormat="1" x14ac:dyDescent="0.4">
      <c r="H1141" s="114"/>
      <c r="I1141" s="114"/>
      <c r="J1141" s="121"/>
    </row>
    <row r="1142" spans="8:10" s="113" customFormat="1" x14ac:dyDescent="0.4">
      <c r="H1142" s="114"/>
      <c r="I1142" s="114"/>
      <c r="J1142" s="121"/>
    </row>
    <row r="1143" spans="8:10" s="113" customFormat="1" x14ac:dyDescent="0.4">
      <c r="H1143" s="114"/>
      <c r="I1143" s="114"/>
      <c r="J1143" s="121"/>
    </row>
    <row r="1144" spans="8:10" s="113" customFormat="1" x14ac:dyDescent="0.4">
      <c r="H1144" s="114"/>
      <c r="I1144" s="114"/>
      <c r="J1144" s="121"/>
    </row>
    <row r="1145" spans="8:10" s="113" customFormat="1" x14ac:dyDescent="0.4">
      <c r="H1145" s="114"/>
      <c r="I1145" s="114"/>
      <c r="J1145" s="121"/>
    </row>
    <row r="1146" spans="8:10" s="113" customFormat="1" x14ac:dyDescent="0.4">
      <c r="H1146" s="114"/>
      <c r="I1146" s="114"/>
      <c r="J1146" s="121"/>
    </row>
    <row r="1147" spans="8:10" s="113" customFormat="1" x14ac:dyDescent="0.4">
      <c r="H1147" s="114"/>
      <c r="I1147" s="114"/>
      <c r="J1147" s="121"/>
    </row>
    <row r="1148" spans="8:10" s="113" customFormat="1" x14ac:dyDescent="0.4">
      <c r="H1148" s="114"/>
      <c r="I1148" s="114"/>
      <c r="J1148" s="121"/>
    </row>
    <row r="1149" spans="8:10" s="113" customFormat="1" x14ac:dyDescent="0.4">
      <c r="H1149" s="114"/>
      <c r="I1149" s="114"/>
      <c r="J1149" s="121"/>
    </row>
    <row r="1150" spans="8:10" s="113" customFormat="1" x14ac:dyDescent="0.4">
      <c r="H1150" s="114"/>
      <c r="I1150" s="114"/>
      <c r="J1150" s="121"/>
    </row>
    <row r="1151" spans="8:10" s="113" customFormat="1" x14ac:dyDescent="0.4">
      <c r="H1151" s="114"/>
      <c r="I1151" s="114"/>
      <c r="J1151" s="121"/>
    </row>
    <row r="1152" spans="8:10" s="113" customFormat="1" x14ac:dyDescent="0.4">
      <c r="H1152" s="114"/>
      <c r="I1152" s="114"/>
      <c r="J1152" s="121"/>
    </row>
    <row r="1153" spans="8:10" s="113" customFormat="1" x14ac:dyDescent="0.4">
      <c r="H1153" s="114"/>
      <c r="I1153" s="114"/>
      <c r="J1153" s="121"/>
    </row>
    <row r="1154" spans="8:10" s="113" customFormat="1" x14ac:dyDescent="0.4">
      <c r="H1154" s="114"/>
      <c r="I1154" s="114"/>
      <c r="J1154" s="121"/>
    </row>
    <row r="1155" spans="8:10" s="113" customFormat="1" x14ac:dyDescent="0.4">
      <c r="H1155" s="114"/>
      <c r="I1155" s="114"/>
      <c r="J1155" s="121"/>
    </row>
    <row r="1156" spans="8:10" s="113" customFormat="1" x14ac:dyDescent="0.4">
      <c r="H1156" s="114"/>
      <c r="I1156" s="114"/>
      <c r="J1156" s="121"/>
    </row>
    <row r="1157" spans="8:10" s="113" customFormat="1" x14ac:dyDescent="0.4">
      <c r="H1157" s="114"/>
      <c r="I1157" s="114"/>
      <c r="J1157" s="121"/>
    </row>
    <row r="1158" spans="8:10" s="113" customFormat="1" x14ac:dyDescent="0.4">
      <c r="H1158" s="114"/>
      <c r="I1158" s="114"/>
      <c r="J1158" s="121"/>
    </row>
    <row r="1159" spans="8:10" s="113" customFormat="1" x14ac:dyDescent="0.4">
      <c r="H1159" s="114"/>
      <c r="I1159" s="114"/>
      <c r="J1159" s="121"/>
    </row>
    <row r="1160" spans="8:10" s="113" customFormat="1" x14ac:dyDescent="0.4">
      <c r="H1160" s="114"/>
      <c r="I1160" s="114"/>
      <c r="J1160" s="121"/>
    </row>
    <row r="1161" spans="8:10" s="113" customFormat="1" x14ac:dyDescent="0.4">
      <c r="H1161" s="114"/>
      <c r="I1161" s="114"/>
      <c r="J1161" s="121"/>
    </row>
    <row r="1162" spans="8:10" s="113" customFormat="1" x14ac:dyDescent="0.4">
      <c r="H1162" s="114"/>
      <c r="I1162" s="114"/>
      <c r="J1162" s="121"/>
    </row>
    <row r="1163" spans="8:10" s="113" customFormat="1" x14ac:dyDescent="0.4">
      <c r="H1163" s="114"/>
      <c r="I1163" s="114"/>
      <c r="J1163" s="121"/>
    </row>
    <row r="1164" spans="8:10" s="113" customFormat="1" x14ac:dyDescent="0.4">
      <c r="H1164" s="114"/>
      <c r="I1164" s="114"/>
      <c r="J1164" s="121"/>
    </row>
    <row r="1165" spans="8:10" s="113" customFormat="1" x14ac:dyDescent="0.4">
      <c r="H1165" s="114"/>
      <c r="I1165" s="114"/>
      <c r="J1165" s="121"/>
    </row>
    <row r="1166" spans="8:10" s="113" customFormat="1" x14ac:dyDescent="0.4">
      <c r="H1166" s="114"/>
      <c r="I1166" s="114"/>
      <c r="J1166" s="121"/>
    </row>
    <row r="1167" spans="8:10" s="113" customFormat="1" x14ac:dyDescent="0.4">
      <c r="H1167" s="114"/>
      <c r="I1167" s="114"/>
      <c r="J1167" s="121"/>
    </row>
    <row r="1168" spans="8:10" s="113" customFormat="1" x14ac:dyDescent="0.4">
      <c r="H1168" s="114"/>
      <c r="I1168" s="114"/>
      <c r="J1168" s="121"/>
    </row>
    <row r="1169" spans="8:10" s="113" customFormat="1" x14ac:dyDescent="0.4">
      <c r="H1169" s="114"/>
      <c r="I1169" s="114"/>
      <c r="J1169" s="121"/>
    </row>
    <row r="1170" spans="8:10" s="113" customFormat="1" x14ac:dyDescent="0.4">
      <c r="H1170" s="114"/>
      <c r="I1170" s="114"/>
      <c r="J1170" s="121"/>
    </row>
    <row r="1171" spans="8:10" s="113" customFormat="1" x14ac:dyDescent="0.4">
      <c r="H1171" s="114"/>
      <c r="I1171" s="114"/>
      <c r="J1171" s="121"/>
    </row>
    <row r="1172" spans="8:10" s="113" customFormat="1" x14ac:dyDescent="0.4">
      <c r="H1172" s="114"/>
      <c r="I1172" s="114"/>
      <c r="J1172" s="121"/>
    </row>
    <row r="1173" spans="8:10" s="113" customFormat="1" x14ac:dyDescent="0.4">
      <c r="H1173" s="114"/>
      <c r="I1173" s="114"/>
      <c r="J1173" s="121"/>
    </row>
    <row r="1174" spans="8:10" s="113" customFormat="1" x14ac:dyDescent="0.4">
      <c r="H1174" s="114"/>
      <c r="I1174" s="114"/>
      <c r="J1174" s="121"/>
    </row>
    <row r="1175" spans="8:10" s="113" customFormat="1" x14ac:dyDescent="0.4">
      <c r="H1175" s="114"/>
      <c r="I1175" s="114"/>
      <c r="J1175" s="121"/>
    </row>
    <row r="1176" spans="8:10" s="113" customFormat="1" x14ac:dyDescent="0.4">
      <c r="H1176" s="114"/>
      <c r="I1176" s="114"/>
      <c r="J1176" s="121"/>
    </row>
    <row r="1177" spans="8:10" s="113" customFormat="1" x14ac:dyDescent="0.4">
      <c r="H1177" s="114"/>
      <c r="I1177" s="114"/>
      <c r="J1177" s="121"/>
    </row>
    <row r="1178" spans="8:10" s="113" customFormat="1" x14ac:dyDescent="0.4">
      <c r="H1178" s="114"/>
      <c r="I1178" s="114"/>
      <c r="J1178" s="121"/>
    </row>
    <row r="1179" spans="8:10" s="113" customFormat="1" x14ac:dyDescent="0.4">
      <c r="H1179" s="114"/>
      <c r="I1179" s="114"/>
      <c r="J1179" s="121"/>
    </row>
    <row r="1180" spans="8:10" s="113" customFormat="1" x14ac:dyDescent="0.4">
      <c r="H1180" s="114"/>
      <c r="I1180" s="114"/>
      <c r="J1180" s="121"/>
    </row>
    <row r="1181" spans="8:10" s="113" customFormat="1" x14ac:dyDescent="0.4">
      <c r="H1181" s="114"/>
      <c r="I1181" s="114"/>
      <c r="J1181" s="121"/>
    </row>
    <row r="1182" spans="8:10" s="113" customFormat="1" x14ac:dyDescent="0.4">
      <c r="H1182" s="114"/>
      <c r="I1182" s="114"/>
      <c r="J1182" s="121"/>
    </row>
    <row r="1183" spans="8:10" s="113" customFormat="1" x14ac:dyDescent="0.4">
      <c r="H1183" s="114"/>
      <c r="I1183" s="114"/>
      <c r="J1183" s="121"/>
    </row>
    <row r="1184" spans="8:10" s="113" customFormat="1" x14ac:dyDescent="0.4">
      <c r="H1184" s="114"/>
      <c r="I1184" s="114"/>
      <c r="J1184" s="121"/>
    </row>
    <row r="1185" spans="8:10" s="113" customFormat="1" x14ac:dyDescent="0.4">
      <c r="H1185" s="114"/>
      <c r="I1185" s="114"/>
      <c r="J1185" s="121"/>
    </row>
    <row r="1186" spans="8:10" s="113" customFormat="1" x14ac:dyDescent="0.4">
      <c r="H1186" s="114"/>
      <c r="I1186" s="114"/>
      <c r="J1186" s="121"/>
    </row>
    <row r="1187" spans="8:10" s="113" customFormat="1" x14ac:dyDescent="0.4">
      <c r="H1187" s="114"/>
      <c r="I1187" s="114"/>
      <c r="J1187" s="121"/>
    </row>
    <row r="1188" spans="8:10" s="113" customFormat="1" x14ac:dyDescent="0.4">
      <c r="H1188" s="114"/>
      <c r="I1188" s="114"/>
      <c r="J1188" s="121"/>
    </row>
    <row r="1189" spans="8:10" s="113" customFormat="1" x14ac:dyDescent="0.4">
      <c r="H1189" s="114"/>
      <c r="I1189" s="114"/>
      <c r="J1189" s="121"/>
    </row>
    <row r="1190" spans="8:10" s="113" customFormat="1" x14ac:dyDescent="0.4">
      <c r="H1190" s="114"/>
      <c r="I1190" s="114"/>
      <c r="J1190" s="121"/>
    </row>
    <row r="1191" spans="8:10" s="113" customFormat="1" x14ac:dyDescent="0.4">
      <c r="H1191" s="114"/>
      <c r="I1191" s="114"/>
      <c r="J1191" s="121"/>
    </row>
    <row r="1192" spans="8:10" s="113" customFormat="1" x14ac:dyDescent="0.4">
      <c r="H1192" s="114"/>
      <c r="I1192" s="114"/>
      <c r="J1192" s="121"/>
    </row>
    <row r="1193" spans="8:10" s="113" customFormat="1" x14ac:dyDescent="0.4">
      <c r="H1193" s="114"/>
      <c r="I1193" s="114"/>
      <c r="J1193" s="121"/>
    </row>
    <row r="1194" spans="8:10" s="113" customFormat="1" x14ac:dyDescent="0.4">
      <c r="H1194" s="114"/>
      <c r="I1194" s="114"/>
      <c r="J1194" s="121"/>
    </row>
    <row r="1195" spans="8:10" s="113" customFormat="1" x14ac:dyDescent="0.4">
      <c r="H1195" s="114"/>
      <c r="I1195" s="114"/>
      <c r="J1195" s="121"/>
    </row>
    <row r="1196" spans="8:10" s="113" customFormat="1" x14ac:dyDescent="0.4">
      <c r="H1196" s="114"/>
      <c r="I1196" s="114"/>
      <c r="J1196" s="121"/>
    </row>
    <row r="1197" spans="8:10" s="113" customFormat="1" x14ac:dyDescent="0.4">
      <c r="H1197" s="114"/>
      <c r="I1197" s="114"/>
      <c r="J1197" s="121"/>
    </row>
    <row r="1198" spans="8:10" s="113" customFormat="1" x14ac:dyDescent="0.4">
      <c r="H1198" s="114"/>
      <c r="I1198" s="114"/>
      <c r="J1198" s="121"/>
    </row>
    <row r="1199" spans="8:10" s="113" customFormat="1" x14ac:dyDescent="0.4">
      <c r="H1199" s="114"/>
      <c r="I1199" s="114"/>
      <c r="J1199" s="121"/>
    </row>
    <row r="1200" spans="8:10" s="113" customFormat="1" x14ac:dyDescent="0.4">
      <c r="H1200" s="114"/>
      <c r="I1200" s="114"/>
      <c r="J1200" s="121"/>
    </row>
    <row r="1201" spans="8:10" s="113" customFormat="1" x14ac:dyDescent="0.4">
      <c r="H1201" s="114"/>
      <c r="I1201" s="114"/>
      <c r="J1201" s="121"/>
    </row>
    <row r="1202" spans="8:10" s="113" customFormat="1" x14ac:dyDescent="0.4">
      <c r="H1202" s="114"/>
      <c r="I1202" s="114"/>
      <c r="J1202" s="121"/>
    </row>
    <row r="1203" spans="8:10" s="113" customFormat="1" x14ac:dyDescent="0.4">
      <c r="H1203" s="114"/>
      <c r="I1203" s="114"/>
      <c r="J1203" s="121"/>
    </row>
    <row r="1204" spans="8:10" s="113" customFormat="1" x14ac:dyDescent="0.4">
      <c r="H1204" s="114"/>
      <c r="I1204" s="114"/>
      <c r="J1204" s="121"/>
    </row>
    <row r="1205" spans="8:10" s="113" customFormat="1" x14ac:dyDescent="0.4">
      <c r="H1205" s="114"/>
      <c r="I1205" s="114"/>
      <c r="J1205" s="121"/>
    </row>
    <row r="1206" spans="8:10" s="113" customFormat="1" x14ac:dyDescent="0.4">
      <c r="H1206" s="114"/>
      <c r="I1206" s="114"/>
      <c r="J1206" s="121"/>
    </row>
    <row r="1207" spans="8:10" s="113" customFormat="1" x14ac:dyDescent="0.4">
      <c r="H1207" s="114"/>
      <c r="I1207" s="114"/>
      <c r="J1207" s="121"/>
    </row>
    <row r="1208" spans="8:10" s="113" customFormat="1" x14ac:dyDescent="0.4">
      <c r="H1208" s="114"/>
      <c r="I1208" s="114"/>
      <c r="J1208" s="121"/>
    </row>
    <row r="1209" spans="8:10" s="113" customFormat="1" x14ac:dyDescent="0.4">
      <c r="H1209" s="114"/>
      <c r="I1209" s="114"/>
      <c r="J1209" s="121"/>
    </row>
    <row r="1210" spans="8:10" s="113" customFormat="1" x14ac:dyDescent="0.4">
      <c r="H1210" s="114"/>
      <c r="I1210" s="114"/>
      <c r="J1210" s="121"/>
    </row>
    <row r="1211" spans="8:10" s="113" customFormat="1" x14ac:dyDescent="0.4">
      <c r="H1211" s="114"/>
      <c r="I1211" s="114"/>
      <c r="J1211" s="121"/>
    </row>
    <row r="1212" spans="8:10" s="113" customFormat="1" x14ac:dyDescent="0.4">
      <c r="H1212" s="114"/>
      <c r="I1212" s="114"/>
      <c r="J1212" s="121"/>
    </row>
    <row r="1213" spans="8:10" s="113" customFormat="1" x14ac:dyDescent="0.4">
      <c r="H1213" s="114"/>
      <c r="I1213" s="114"/>
      <c r="J1213" s="121"/>
    </row>
    <row r="1214" spans="8:10" s="113" customFormat="1" x14ac:dyDescent="0.4">
      <c r="H1214" s="114"/>
      <c r="I1214" s="114"/>
      <c r="J1214" s="121"/>
    </row>
    <row r="1215" spans="8:10" s="113" customFormat="1" x14ac:dyDescent="0.4">
      <c r="H1215" s="114"/>
      <c r="I1215" s="114"/>
      <c r="J1215" s="121"/>
    </row>
    <row r="1216" spans="8:10" s="113" customFormat="1" x14ac:dyDescent="0.4">
      <c r="H1216" s="114"/>
      <c r="I1216" s="114"/>
      <c r="J1216" s="121"/>
    </row>
    <row r="1217" spans="8:10" s="113" customFormat="1" x14ac:dyDescent="0.4">
      <c r="H1217" s="114"/>
      <c r="I1217" s="114"/>
      <c r="J1217" s="121"/>
    </row>
    <row r="1218" spans="8:10" s="113" customFormat="1" x14ac:dyDescent="0.4">
      <c r="H1218" s="114"/>
      <c r="I1218" s="114"/>
      <c r="J1218" s="121"/>
    </row>
    <row r="1219" spans="8:10" s="113" customFormat="1" x14ac:dyDescent="0.4">
      <c r="H1219" s="114"/>
      <c r="I1219" s="114"/>
      <c r="J1219" s="121"/>
    </row>
    <row r="1220" spans="8:10" s="113" customFormat="1" x14ac:dyDescent="0.4">
      <c r="H1220" s="114"/>
      <c r="I1220" s="114"/>
      <c r="J1220" s="121"/>
    </row>
    <row r="1221" spans="8:10" s="113" customFormat="1" x14ac:dyDescent="0.4">
      <c r="H1221" s="114"/>
      <c r="I1221" s="114"/>
      <c r="J1221" s="121"/>
    </row>
    <row r="1222" spans="8:10" s="113" customFormat="1" x14ac:dyDescent="0.4">
      <c r="H1222" s="114"/>
      <c r="I1222" s="114"/>
      <c r="J1222" s="121"/>
    </row>
    <row r="1223" spans="8:10" s="113" customFormat="1" x14ac:dyDescent="0.4">
      <c r="H1223" s="114"/>
      <c r="I1223" s="114"/>
      <c r="J1223" s="121"/>
    </row>
    <row r="1224" spans="8:10" s="113" customFormat="1" x14ac:dyDescent="0.4">
      <c r="H1224" s="114"/>
      <c r="I1224" s="114"/>
      <c r="J1224" s="121"/>
    </row>
    <row r="1225" spans="8:10" s="113" customFormat="1" x14ac:dyDescent="0.4">
      <c r="H1225" s="114"/>
      <c r="I1225" s="114"/>
      <c r="J1225" s="121"/>
    </row>
    <row r="1226" spans="8:10" s="113" customFormat="1" x14ac:dyDescent="0.4">
      <c r="H1226" s="114"/>
      <c r="I1226" s="114"/>
      <c r="J1226" s="121"/>
    </row>
    <row r="1227" spans="8:10" s="113" customFormat="1" x14ac:dyDescent="0.4">
      <c r="H1227" s="114"/>
      <c r="I1227" s="114"/>
      <c r="J1227" s="121"/>
    </row>
    <row r="1228" spans="8:10" s="113" customFormat="1" x14ac:dyDescent="0.4">
      <c r="H1228" s="114"/>
      <c r="I1228" s="114"/>
      <c r="J1228" s="121"/>
    </row>
    <row r="1229" spans="8:10" s="113" customFormat="1" x14ac:dyDescent="0.4">
      <c r="H1229" s="114"/>
      <c r="I1229" s="114"/>
      <c r="J1229" s="121"/>
    </row>
    <row r="1230" spans="8:10" s="113" customFormat="1" x14ac:dyDescent="0.4">
      <c r="H1230" s="114"/>
      <c r="I1230" s="114"/>
      <c r="J1230" s="121"/>
    </row>
    <row r="1231" spans="8:10" s="113" customFormat="1" x14ac:dyDescent="0.4">
      <c r="H1231" s="114"/>
      <c r="I1231" s="114"/>
      <c r="J1231" s="121"/>
    </row>
    <row r="1232" spans="8:10" s="113" customFormat="1" x14ac:dyDescent="0.4">
      <c r="H1232" s="114"/>
      <c r="I1232" s="114"/>
      <c r="J1232" s="121"/>
    </row>
    <row r="1233" spans="8:10" s="113" customFormat="1" x14ac:dyDescent="0.4">
      <c r="H1233" s="114"/>
      <c r="I1233" s="114"/>
      <c r="J1233" s="121"/>
    </row>
    <row r="1234" spans="8:10" s="113" customFormat="1" x14ac:dyDescent="0.4">
      <c r="H1234" s="114"/>
      <c r="I1234" s="114"/>
      <c r="J1234" s="121"/>
    </row>
    <row r="1235" spans="8:10" s="113" customFormat="1" x14ac:dyDescent="0.4">
      <c r="H1235" s="114"/>
      <c r="I1235" s="114"/>
      <c r="J1235" s="121"/>
    </row>
    <row r="1236" spans="8:10" s="113" customFormat="1" x14ac:dyDescent="0.4">
      <c r="H1236" s="114"/>
      <c r="I1236" s="114"/>
      <c r="J1236" s="121"/>
    </row>
    <row r="1237" spans="8:10" s="113" customFormat="1" x14ac:dyDescent="0.4">
      <c r="H1237" s="114"/>
      <c r="I1237" s="114"/>
      <c r="J1237" s="121"/>
    </row>
    <row r="1238" spans="8:10" s="113" customFormat="1" x14ac:dyDescent="0.4">
      <c r="H1238" s="114"/>
      <c r="I1238" s="114"/>
      <c r="J1238" s="121"/>
    </row>
    <row r="1239" spans="8:10" s="113" customFormat="1" x14ac:dyDescent="0.4">
      <c r="H1239" s="114"/>
      <c r="I1239" s="114"/>
      <c r="J1239" s="121"/>
    </row>
    <row r="1240" spans="8:10" s="113" customFormat="1" x14ac:dyDescent="0.4">
      <c r="H1240" s="114"/>
      <c r="I1240" s="114"/>
      <c r="J1240" s="121"/>
    </row>
    <row r="1241" spans="8:10" s="113" customFormat="1" x14ac:dyDescent="0.4">
      <c r="H1241" s="114"/>
      <c r="I1241" s="114"/>
      <c r="J1241" s="121"/>
    </row>
    <row r="1242" spans="8:10" s="113" customFormat="1" x14ac:dyDescent="0.4">
      <c r="H1242" s="114"/>
      <c r="I1242" s="114"/>
      <c r="J1242" s="121"/>
    </row>
    <row r="1243" spans="8:10" s="113" customFormat="1" x14ac:dyDescent="0.4">
      <c r="H1243" s="114"/>
      <c r="I1243" s="114"/>
      <c r="J1243" s="121"/>
    </row>
    <row r="1244" spans="8:10" s="113" customFormat="1" x14ac:dyDescent="0.4">
      <c r="H1244" s="114"/>
      <c r="I1244" s="114"/>
      <c r="J1244" s="121"/>
    </row>
    <row r="1245" spans="8:10" s="113" customFormat="1" x14ac:dyDescent="0.4">
      <c r="H1245" s="114"/>
      <c r="I1245" s="114"/>
      <c r="J1245" s="121"/>
    </row>
    <row r="1246" spans="8:10" s="113" customFormat="1" x14ac:dyDescent="0.4">
      <c r="H1246" s="114"/>
      <c r="I1246" s="114"/>
      <c r="J1246" s="121"/>
    </row>
    <row r="1247" spans="8:10" s="113" customFormat="1" x14ac:dyDescent="0.4">
      <c r="H1247" s="114"/>
      <c r="I1247" s="114"/>
      <c r="J1247" s="121"/>
    </row>
    <row r="1248" spans="8:10" s="113" customFormat="1" x14ac:dyDescent="0.4">
      <c r="H1248" s="114"/>
      <c r="I1248" s="114"/>
      <c r="J1248" s="121"/>
    </row>
    <row r="1249" spans="8:10" s="113" customFormat="1" x14ac:dyDescent="0.4">
      <c r="H1249" s="114"/>
      <c r="I1249" s="114"/>
      <c r="J1249" s="121"/>
    </row>
    <row r="1250" spans="8:10" s="113" customFormat="1" x14ac:dyDescent="0.4">
      <c r="H1250" s="114"/>
      <c r="I1250" s="114"/>
      <c r="J1250" s="121"/>
    </row>
    <row r="1251" spans="8:10" s="113" customFormat="1" x14ac:dyDescent="0.4">
      <c r="H1251" s="114"/>
      <c r="I1251" s="114"/>
      <c r="J1251" s="121"/>
    </row>
    <row r="1252" spans="8:10" s="113" customFormat="1" x14ac:dyDescent="0.4">
      <c r="H1252" s="114"/>
      <c r="I1252" s="114"/>
      <c r="J1252" s="121"/>
    </row>
    <row r="1253" spans="8:10" s="113" customFormat="1" x14ac:dyDescent="0.4">
      <c r="H1253" s="114"/>
      <c r="I1253" s="114"/>
      <c r="J1253" s="121"/>
    </row>
    <row r="1254" spans="8:10" s="113" customFormat="1" x14ac:dyDescent="0.4">
      <c r="H1254" s="114"/>
      <c r="I1254" s="114"/>
      <c r="J1254" s="121"/>
    </row>
    <row r="1255" spans="8:10" s="113" customFormat="1" x14ac:dyDescent="0.4">
      <c r="H1255" s="114"/>
      <c r="I1255" s="114"/>
      <c r="J1255" s="121"/>
    </row>
    <row r="1256" spans="8:10" s="113" customFormat="1" x14ac:dyDescent="0.4">
      <c r="H1256" s="114"/>
      <c r="I1256" s="114"/>
      <c r="J1256" s="121"/>
    </row>
    <row r="1257" spans="8:10" s="113" customFormat="1" x14ac:dyDescent="0.4">
      <c r="H1257" s="114"/>
      <c r="I1257" s="114"/>
      <c r="J1257" s="121"/>
    </row>
    <row r="1258" spans="8:10" s="113" customFormat="1" x14ac:dyDescent="0.4">
      <c r="H1258" s="114"/>
      <c r="I1258" s="114"/>
      <c r="J1258" s="121"/>
    </row>
    <row r="1259" spans="8:10" s="113" customFormat="1" x14ac:dyDescent="0.4">
      <c r="H1259" s="114"/>
      <c r="I1259" s="114"/>
      <c r="J1259" s="121"/>
    </row>
    <row r="1260" spans="8:10" s="113" customFormat="1" x14ac:dyDescent="0.4">
      <c r="H1260" s="114"/>
      <c r="I1260" s="114"/>
      <c r="J1260" s="121"/>
    </row>
    <row r="1261" spans="8:10" s="113" customFormat="1" x14ac:dyDescent="0.4">
      <c r="H1261" s="114"/>
      <c r="I1261" s="114"/>
      <c r="J1261" s="121"/>
    </row>
    <row r="1262" spans="8:10" s="113" customFormat="1" x14ac:dyDescent="0.4">
      <c r="H1262" s="114"/>
      <c r="I1262" s="114"/>
      <c r="J1262" s="121"/>
    </row>
    <row r="1263" spans="8:10" s="113" customFormat="1" x14ac:dyDescent="0.4">
      <c r="H1263" s="114"/>
      <c r="I1263" s="114"/>
      <c r="J1263" s="121"/>
    </row>
    <row r="1264" spans="8:10" s="113" customFormat="1" x14ac:dyDescent="0.4">
      <c r="H1264" s="114"/>
      <c r="I1264" s="114"/>
      <c r="J1264" s="121"/>
    </row>
    <row r="1265" spans="8:10" s="113" customFormat="1" x14ac:dyDescent="0.4">
      <c r="H1265" s="114"/>
      <c r="I1265" s="114"/>
      <c r="J1265" s="121"/>
    </row>
    <row r="1266" spans="8:10" s="113" customFormat="1" x14ac:dyDescent="0.4">
      <c r="H1266" s="114"/>
      <c r="I1266" s="114"/>
      <c r="J1266" s="121"/>
    </row>
    <row r="1267" spans="8:10" s="113" customFormat="1" x14ac:dyDescent="0.4">
      <c r="H1267" s="114"/>
      <c r="I1267" s="114"/>
      <c r="J1267" s="121"/>
    </row>
    <row r="1268" spans="8:10" s="113" customFormat="1" x14ac:dyDescent="0.4">
      <c r="H1268" s="114"/>
      <c r="I1268" s="114"/>
      <c r="J1268" s="121"/>
    </row>
    <row r="1269" spans="8:10" s="113" customFormat="1" x14ac:dyDescent="0.4">
      <c r="H1269" s="114"/>
      <c r="I1269" s="114"/>
      <c r="J1269" s="121"/>
    </row>
    <row r="1270" spans="8:10" s="113" customFormat="1" x14ac:dyDescent="0.4">
      <c r="H1270" s="114"/>
      <c r="I1270" s="114"/>
      <c r="J1270" s="121"/>
    </row>
    <row r="1271" spans="8:10" s="113" customFormat="1" x14ac:dyDescent="0.4">
      <c r="H1271" s="114"/>
      <c r="I1271" s="114"/>
      <c r="J1271" s="121"/>
    </row>
    <row r="1272" spans="8:10" s="113" customFormat="1" x14ac:dyDescent="0.4">
      <c r="H1272" s="114"/>
      <c r="I1272" s="114"/>
      <c r="J1272" s="121"/>
    </row>
    <row r="1273" spans="8:10" s="113" customFormat="1" x14ac:dyDescent="0.4">
      <c r="H1273" s="114"/>
      <c r="I1273" s="114"/>
      <c r="J1273" s="121"/>
    </row>
    <row r="1274" spans="8:10" s="113" customFormat="1" x14ac:dyDescent="0.4">
      <c r="H1274" s="114"/>
      <c r="I1274" s="114"/>
      <c r="J1274" s="121"/>
    </row>
    <row r="1275" spans="8:10" s="113" customFormat="1" x14ac:dyDescent="0.4">
      <c r="H1275" s="114"/>
      <c r="I1275" s="114"/>
      <c r="J1275" s="121"/>
    </row>
    <row r="1276" spans="8:10" s="113" customFormat="1" x14ac:dyDescent="0.4">
      <c r="H1276" s="114"/>
      <c r="I1276" s="114"/>
      <c r="J1276" s="121"/>
    </row>
    <row r="1277" spans="8:10" s="113" customFormat="1" x14ac:dyDescent="0.4">
      <c r="H1277" s="114"/>
      <c r="I1277" s="114"/>
      <c r="J1277" s="121"/>
    </row>
    <row r="1278" spans="8:10" s="113" customFormat="1" x14ac:dyDescent="0.4">
      <c r="H1278" s="114"/>
      <c r="I1278" s="114"/>
      <c r="J1278" s="121"/>
    </row>
    <row r="1279" spans="8:10" s="113" customFormat="1" x14ac:dyDescent="0.4">
      <c r="H1279" s="114"/>
      <c r="I1279" s="114"/>
      <c r="J1279" s="121"/>
    </row>
    <row r="1280" spans="8:10" s="113" customFormat="1" x14ac:dyDescent="0.4">
      <c r="H1280" s="114"/>
      <c r="I1280" s="114"/>
      <c r="J1280" s="121"/>
    </row>
    <row r="1281" spans="8:10" s="113" customFormat="1" x14ac:dyDescent="0.4">
      <c r="H1281" s="114"/>
      <c r="I1281" s="114"/>
      <c r="J1281" s="121"/>
    </row>
    <row r="1282" spans="8:10" s="113" customFormat="1" x14ac:dyDescent="0.4">
      <c r="H1282" s="114"/>
      <c r="I1282" s="114"/>
      <c r="J1282" s="121"/>
    </row>
    <row r="1283" spans="8:10" s="113" customFormat="1" x14ac:dyDescent="0.4">
      <c r="H1283" s="114"/>
      <c r="I1283" s="114"/>
      <c r="J1283" s="121"/>
    </row>
    <row r="1284" spans="8:10" s="113" customFormat="1" x14ac:dyDescent="0.4">
      <c r="H1284" s="114"/>
      <c r="I1284" s="114"/>
      <c r="J1284" s="121"/>
    </row>
    <row r="1285" spans="8:10" s="113" customFormat="1" x14ac:dyDescent="0.4">
      <c r="H1285" s="114"/>
      <c r="I1285" s="114"/>
      <c r="J1285" s="121"/>
    </row>
    <row r="1286" spans="8:10" s="113" customFormat="1" x14ac:dyDescent="0.4">
      <c r="H1286" s="114"/>
      <c r="I1286" s="114"/>
      <c r="J1286" s="121"/>
    </row>
    <row r="1287" spans="8:10" s="113" customFormat="1" x14ac:dyDescent="0.4">
      <c r="H1287" s="114"/>
      <c r="I1287" s="114"/>
      <c r="J1287" s="121"/>
    </row>
    <row r="1288" spans="8:10" s="113" customFormat="1" x14ac:dyDescent="0.4">
      <c r="H1288" s="114"/>
      <c r="I1288" s="114"/>
      <c r="J1288" s="121"/>
    </row>
    <row r="1289" spans="8:10" s="113" customFormat="1" x14ac:dyDescent="0.4">
      <c r="H1289" s="114"/>
      <c r="I1289" s="114"/>
      <c r="J1289" s="121"/>
    </row>
    <row r="1290" spans="8:10" s="113" customFormat="1" x14ac:dyDescent="0.4">
      <c r="H1290" s="114"/>
      <c r="I1290" s="114"/>
      <c r="J1290" s="121"/>
    </row>
    <row r="1291" spans="8:10" s="113" customFormat="1" x14ac:dyDescent="0.4">
      <c r="H1291" s="114"/>
      <c r="I1291" s="114"/>
      <c r="J1291" s="121"/>
    </row>
    <row r="1292" spans="8:10" s="113" customFormat="1" x14ac:dyDescent="0.4">
      <c r="H1292" s="114"/>
      <c r="I1292" s="114"/>
      <c r="J1292" s="121"/>
    </row>
    <row r="1293" spans="8:10" s="113" customFormat="1" x14ac:dyDescent="0.4">
      <c r="H1293" s="114"/>
      <c r="I1293" s="114"/>
      <c r="J1293" s="121"/>
    </row>
    <row r="1294" spans="8:10" s="113" customFormat="1" x14ac:dyDescent="0.4">
      <c r="H1294" s="114"/>
      <c r="I1294" s="114"/>
      <c r="J1294" s="121"/>
    </row>
    <row r="1295" spans="8:10" s="113" customFormat="1" x14ac:dyDescent="0.4">
      <c r="H1295" s="114"/>
      <c r="I1295" s="114"/>
      <c r="J1295" s="121"/>
    </row>
    <row r="1296" spans="8:10" s="113" customFormat="1" x14ac:dyDescent="0.4">
      <c r="H1296" s="114"/>
      <c r="I1296" s="114"/>
      <c r="J1296" s="121"/>
    </row>
    <row r="1297" spans="8:10" s="113" customFormat="1" x14ac:dyDescent="0.4">
      <c r="H1297" s="114"/>
      <c r="I1297" s="114"/>
      <c r="J1297" s="121"/>
    </row>
    <row r="1298" spans="8:10" s="113" customFormat="1" x14ac:dyDescent="0.4">
      <c r="H1298" s="114"/>
      <c r="I1298" s="114"/>
      <c r="J1298" s="121"/>
    </row>
    <row r="1299" spans="8:10" s="113" customFormat="1" x14ac:dyDescent="0.4">
      <c r="H1299" s="114"/>
      <c r="I1299" s="114"/>
      <c r="J1299" s="121"/>
    </row>
    <row r="1300" spans="8:10" s="113" customFormat="1" x14ac:dyDescent="0.4">
      <c r="H1300" s="114"/>
      <c r="I1300" s="114"/>
      <c r="J1300" s="121"/>
    </row>
    <row r="1301" spans="8:10" s="113" customFormat="1" x14ac:dyDescent="0.4">
      <c r="H1301" s="114"/>
      <c r="I1301" s="114"/>
      <c r="J1301" s="121"/>
    </row>
    <row r="1302" spans="8:10" s="113" customFormat="1" x14ac:dyDescent="0.4">
      <c r="H1302" s="114"/>
      <c r="I1302" s="114"/>
      <c r="J1302" s="121"/>
    </row>
    <row r="1303" spans="8:10" s="113" customFormat="1" x14ac:dyDescent="0.4">
      <c r="H1303" s="114"/>
      <c r="I1303" s="114"/>
      <c r="J1303" s="121"/>
    </row>
    <row r="1304" spans="8:10" s="113" customFormat="1" x14ac:dyDescent="0.4">
      <c r="H1304" s="114"/>
      <c r="I1304" s="114"/>
      <c r="J1304" s="121"/>
    </row>
    <row r="1305" spans="8:10" s="113" customFormat="1" x14ac:dyDescent="0.4">
      <c r="H1305" s="114"/>
      <c r="I1305" s="114"/>
      <c r="J1305" s="121"/>
    </row>
    <row r="1306" spans="8:10" s="113" customFormat="1" x14ac:dyDescent="0.4">
      <c r="H1306" s="114"/>
      <c r="I1306" s="114"/>
      <c r="J1306" s="121"/>
    </row>
    <row r="1307" spans="8:10" s="113" customFormat="1" x14ac:dyDescent="0.4">
      <c r="H1307" s="114"/>
      <c r="I1307" s="114"/>
      <c r="J1307" s="121"/>
    </row>
    <row r="1308" spans="8:10" s="113" customFormat="1" x14ac:dyDescent="0.4">
      <c r="H1308" s="114"/>
      <c r="I1308" s="114"/>
      <c r="J1308" s="121"/>
    </row>
    <row r="1309" spans="8:10" s="113" customFormat="1" x14ac:dyDescent="0.4">
      <c r="H1309" s="114"/>
      <c r="I1309" s="114"/>
      <c r="J1309" s="121"/>
    </row>
    <row r="1310" spans="8:10" s="113" customFormat="1" x14ac:dyDescent="0.4">
      <c r="H1310" s="114"/>
      <c r="I1310" s="114"/>
      <c r="J1310" s="121"/>
    </row>
    <row r="1311" spans="8:10" s="113" customFormat="1" x14ac:dyDescent="0.4">
      <c r="H1311" s="114"/>
      <c r="I1311" s="114"/>
      <c r="J1311" s="121"/>
    </row>
    <row r="1312" spans="8:10" s="113" customFormat="1" x14ac:dyDescent="0.4">
      <c r="H1312" s="114"/>
      <c r="I1312" s="114"/>
      <c r="J1312" s="121"/>
    </row>
    <row r="1313" spans="8:10" s="113" customFormat="1" x14ac:dyDescent="0.4">
      <c r="H1313" s="114"/>
      <c r="I1313" s="114"/>
      <c r="J1313" s="121"/>
    </row>
    <row r="1314" spans="8:10" s="113" customFormat="1" x14ac:dyDescent="0.4">
      <c r="H1314" s="114"/>
      <c r="I1314" s="114"/>
      <c r="J1314" s="121"/>
    </row>
    <row r="1315" spans="8:10" s="113" customFormat="1" x14ac:dyDescent="0.4">
      <c r="H1315" s="114"/>
      <c r="I1315" s="114"/>
      <c r="J1315" s="121"/>
    </row>
    <row r="1316" spans="8:10" s="113" customFormat="1" x14ac:dyDescent="0.4">
      <c r="H1316" s="114"/>
      <c r="I1316" s="114"/>
      <c r="J1316" s="121"/>
    </row>
    <row r="1317" spans="8:10" s="113" customFormat="1" x14ac:dyDescent="0.4">
      <c r="H1317" s="114"/>
      <c r="I1317" s="114"/>
      <c r="J1317" s="121"/>
    </row>
    <row r="1318" spans="8:10" s="113" customFormat="1" x14ac:dyDescent="0.4">
      <c r="H1318" s="114"/>
      <c r="I1318" s="114"/>
      <c r="J1318" s="121"/>
    </row>
    <row r="1319" spans="8:10" s="113" customFormat="1" x14ac:dyDescent="0.4">
      <c r="H1319" s="114"/>
      <c r="I1319" s="114"/>
      <c r="J1319" s="121"/>
    </row>
    <row r="1320" spans="8:10" s="113" customFormat="1" x14ac:dyDescent="0.4">
      <c r="H1320" s="114"/>
      <c r="I1320" s="114"/>
      <c r="J1320" s="121"/>
    </row>
    <row r="1321" spans="8:10" s="113" customFormat="1" x14ac:dyDescent="0.4">
      <c r="H1321" s="114"/>
      <c r="I1321" s="114"/>
      <c r="J1321" s="121"/>
    </row>
    <row r="1322" spans="8:10" s="113" customFormat="1" x14ac:dyDescent="0.4">
      <c r="H1322" s="114"/>
      <c r="I1322" s="114"/>
      <c r="J1322" s="121"/>
    </row>
    <row r="1323" spans="8:10" s="113" customFormat="1" x14ac:dyDescent="0.4">
      <c r="H1323" s="114"/>
      <c r="I1323" s="114"/>
      <c r="J1323" s="121"/>
    </row>
    <row r="1324" spans="8:10" s="113" customFormat="1" x14ac:dyDescent="0.4">
      <c r="H1324" s="114"/>
      <c r="I1324" s="114"/>
      <c r="J1324" s="121"/>
    </row>
    <row r="1325" spans="8:10" s="113" customFormat="1" x14ac:dyDescent="0.4">
      <c r="H1325" s="114"/>
      <c r="I1325" s="114"/>
      <c r="J1325" s="121"/>
    </row>
    <row r="1326" spans="8:10" s="113" customFormat="1" x14ac:dyDescent="0.4">
      <c r="H1326" s="114"/>
      <c r="I1326" s="114"/>
      <c r="J1326" s="121"/>
    </row>
    <row r="1327" spans="8:10" s="113" customFormat="1" x14ac:dyDescent="0.4">
      <c r="H1327" s="114"/>
      <c r="I1327" s="114"/>
      <c r="J1327" s="121"/>
    </row>
    <row r="1328" spans="8:10" s="113" customFormat="1" x14ac:dyDescent="0.4">
      <c r="H1328" s="114"/>
      <c r="I1328" s="114"/>
      <c r="J1328" s="121"/>
    </row>
    <row r="1329" spans="8:10" s="113" customFormat="1" x14ac:dyDescent="0.4">
      <c r="H1329" s="114"/>
      <c r="I1329" s="114"/>
      <c r="J1329" s="121"/>
    </row>
    <row r="1330" spans="8:10" s="113" customFormat="1" x14ac:dyDescent="0.4">
      <c r="H1330" s="114"/>
      <c r="I1330" s="114"/>
      <c r="J1330" s="121"/>
    </row>
    <row r="1331" spans="8:10" s="113" customFormat="1" x14ac:dyDescent="0.4">
      <c r="H1331" s="114"/>
      <c r="I1331" s="114"/>
      <c r="J1331" s="121"/>
    </row>
    <row r="1332" spans="8:10" s="113" customFormat="1" x14ac:dyDescent="0.4">
      <c r="H1332" s="114"/>
      <c r="I1332" s="114"/>
      <c r="J1332" s="121"/>
    </row>
    <row r="1333" spans="8:10" s="113" customFormat="1" x14ac:dyDescent="0.4">
      <c r="H1333" s="114"/>
      <c r="I1333" s="114"/>
      <c r="J1333" s="121"/>
    </row>
    <row r="1334" spans="8:10" s="113" customFormat="1" x14ac:dyDescent="0.4">
      <c r="H1334" s="114"/>
      <c r="I1334" s="114"/>
      <c r="J1334" s="121"/>
    </row>
    <row r="1335" spans="8:10" s="113" customFormat="1" x14ac:dyDescent="0.4">
      <c r="H1335" s="114"/>
      <c r="I1335" s="114"/>
      <c r="J1335" s="121"/>
    </row>
    <row r="1336" spans="8:10" s="113" customFormat="1" x14ac:dyDescent="0.4">
      <c r="H1336" s="114"/>
      <c r="I1336" s="114"/>
      <c r="J1336" s="121"/>
    </row>
    <row r="1337" spans="8:10" s="113" customFormat="1" x14ac:dyDescent="0.4">
      <c r="H1337" s="114"/>
      <c r="I1337" s="114"/>
      <c r="J1337" s="121"/>
    </row>
    <row r="1338" spans="8:10" s="113" customFormat="1" x14ac:dyDescent="0.4">
      <c r="H1338" s="114"/>
      <c r="I1338" s="114"/>
      <c r="J1338" s="121"/>
    </row>
    <row r="1339" spans="8:10" s="113" customFormat="1" x14ac:dyDescent="0.4">
      <c r="H1339" s="114"/>
      <c r="I1339" s="114"/>
      <c r="J1339" s="121"/>
    </row>
    <row r="1340" spans="8:10" s="113" customFormat="1" x14ac:dyDescent="0.4">
      <c r="H1340" s="114"/>
      <c r="I1340" s="114"/>
      <c r="J1340" s="121"/>
    </row>
    <row r="1341" spans="8:10" s="113" customFormat="1" x14ac:dyDescent="0.4">
      <c r="H1341" s="114"/>
      <c r="I1341" s="114"/>
      <c r="J1341" s="121"/>
    </row>
    <row r="1342" spans="8:10" s="113" customFormat="1" x14ac:dyDescent="0.4">
      <c r="H1342" s="114"/>
      <c r="I1342" s="114"/>
      <c r="J1342" s="121"/>
    </row>
    <row r="1343" spans="8:10" s="113" customFormat="1" x14ac:dyDescent="0.4">
      <c r="H1343" s="114"/>
      <c r="I1343" s="114"/>
      <c r="J1343" s="121"/>
    </row>
    <row r="1344" spans="8:10" s="113" customFormat="1" x14ac:dyDescent="0.4">
      <c r="H1344" s="114"/>
      <c r="I1344" s="114"/>
      <c r="J1344" s="121"/>
    </row>
    <row r="1345" spans="8:10" s="113" customFormat="1" x14ac:dyDescent="0.4">
      <c r="H1345" s="114"/>
      <c r="I1345" s="114"/>
      <c r="J1345" s="121"/>
    </row>
    <row r="1346" spans="8:10" s="113" customFormat="1" x14ac:dyDescent="0.4">
      <c r="H1346" s="114"/>
      <c r="I1346" s="114"/>
      <c r="J1346" s="121"/>
    </row>
    <row r="1347" spans="8:10" s="113" customFormat="1" x14ac:dyDescent="0.4">
      <c r="H1347" s="114"/>
      <c r="I1347" s="114"/>
      <c r="J1347" s="121"/>
    </row>
    <row r="1348" spans="8:10" s="113" customFormat="1" x14ac:dyDescent="0.4">
      <c r="H1348" s="114"/>
      <c r="I1348" s="114"/>
      <c r="J1348" s="121"/>
    </row>
    <row r="1349" spans="8:10" s="113" customFormat="1" x14ac:dyDescent="0.4">
      <c r="H1349" s="114"/>
      <c r="I1349" s="114"/>
      <c r="J1349" s="121"/>
    </row>
    <row r="1350" spans="8:10" s="113" customFormat="1" x14ac:dyDescent="0.4">
      <c r="H1350" s="114"/>
      <c r="I1350" s="114"/>
      <c r="J1350" s="121"/>
    </row>
    <row r="1351" spans="8:10" s="113" customFormat="1" x14ac:dyDescent="0.4">
      <c r="H1351" s="114"/>
      <c r="I1351" s="114"/>
      <c r="J1351" s="121"/>
    </row>
    <row r="1352" spans="8:10" s="113" customFormat="1" x14ac:dyDescent="0.4">
      <c r="H1352" s="114"/>
      <c r="I1352" s="114"/>
      <c r="J1352" s="121"/>
    </row>
    <row r="1353" spans="8:10" s="113" customFormat="1" x14ac:dyDescent="0.4">
      <c r="H1353" s="114"/>
      <c r="I1353" s="114"/>
      <c r="J1353" s="121"/>
    </row>
    <row r="1354" spans="8:10" s="113" customFormat="1" x14ac:dyDescent="0.4">
      <c r="H1354" s="114"/>
      <c r="I1354" s="114"/>
      <c r="J1354" s="121"/>
    </row>
    <row r="1355" spans="8:10" s="113" customFormat="1" x14ac:dyDescent="0.4">
      <c r="H1355" s="114"/>
      <c r="I1355" s="114"/>
      <c r="J1355" s="121"/>
    </row>
    <row r="1356" spans="8:10" s="113" customFormat="1" x14ac:dyDescent="0.4">
      <c r="H1356" s="114"/>
      <c r="I1356" s="114"/>
      <c r="J1356" s="121"/>
    </row>
    <row r="1357" spans="8:10" s="113" customFormat="1" x14ac:dyDescent="0.4">
      <c r="H1357" s="114"/>
      <c r="I1357" s="114"/>
      <c r="J1357" s="121"/>
    </row>
    <row r="1358" spans="8:10" s="113" customFormat="1" x14ac:dyDescent="0.4">
      <c r="H1358" s="114"/>
      <c r="I1358" s="114"/>
      <c r="J1358" s="121"/>
    </row>
    <row r="1359" spans="8:10" s="113" customFormat="1" x14ac:dyDescent="0.4">
      <c r="H1359" s="114"/>
      <c r="I1359" s="114"/>
      <c r="J1359" s="121"/>
    </row>
    <row r="1360" spans="8:10" s="113" customFormat="1" x14ac:dyDescent="0.4">
      <c r="H1360" s="114"/>
      <c r="I1360" s="114"/>
      <c r="J1360" s="121"/>
    </row>
    <row r="1361" spans="8:10" s="113" customFormat="1" x14ac:dyDescent="0.4">
      <c r="H1361" s="114"/>
      <c r="I1361" s="114"/>
      <c r="J1361" s="121"/>
    </row>
    <row r="1362" spans="8:10" s="113" customFormat="1" x14ac:dyDescent="0.4">
      <c r="H1362" s="114"/>
      <c r="I1362" s="114"/>
      <c r="J1362" s="121"/>
    </row>
    <row r="1363" spans="8:10" s="113" customFormat="1" x14ac:dyDescent="0.4">
      <c r="H1363" s="114"/>
      <c r="I1363" s="114"/>
      <c r="J1363" s="121"/>
    </row>
    <row r="1364" spans="8:10" s="113" customFormat="1" x14ac:dyDescent="0.4">
      <c r="H1364" s="114"/>
      <c r="I1364" s="114"/>
      <c r="J1364" s="121"/>
    </row>
    <row r="1365" spans="8:10" s="113" customFormat="1" x14ac:dyDescent="0.4">
      <c r="H1365" s="114"/>
      <c r="I1365" s="114"/>
      <c r="J1365" s="121"/>
    </row>
    <row r="1366" spans="8:10" s="113" customFormat="1" x14ac:dyDescent="0.4">
      <c r="H1366" s="114"/>
      <c r="I1366" s="114"/>
      <c r="J1366" s="121"/>
    </row>
    <row r="1367" spans="8:10" s="113" customFormat="1" x14ac:dyDescent="0.4">
      <c r="H1367" s="114"/>
      <c r="I1367" s="114"/>
      <c r="J1367" s="121"/>
    </row>
    <row r="1368" spans="8:10" s="113" customFormat="1" x14ac:dyDescent="0.4">
      <c r="H1368" s="114"/>
      <c r="I1368" s="114"/>
      <c r="J1368" s="121"/>
    </row>
    <row r="1369" spans="8:10" s="113" customFormat="1" x14ac:dyDescent="0.4">
      <c r="H1369" s="114"/>
      <c r="I1369" s="114"/>
      <c r="J1369" s="121"/>
    </row>
    <row r="1370" spans="8:10" s="113" customFormat="1" x14ac:dyDescent="0.4">
      <c r="H1370" s="114"/>
      <c r="I1370" s="114"/>
      <c r="J1370" s="121"/>
    </row>
    <row r="1371" spans="8:10" s="113" customFormat="1" x14ac:dyDescent="0.4">
      <c r="H1371" s="114"/>
      <c r="I1371" s="114"/>
      <c r="J1371" s="121"/>
    </row>
    <row r="1372" spans="8:10" s="113" customFormat="1" x14ac:dyDescent="0.4">
      <c r="H1372" s="114"/>
      <c r="I1372" s="114"/>
      <c r="J1372" s="121"/>
    </row>
    <row r="1373" spans="8:10" s="113" customFormat="1" x14ac:dyDescent="0.4">
      <c r="H1373" s="114"/>
      <c r="I1373" s="114"/>
      <c r="J1373" s="121"/>
    </row>
    <row r="1374" spans="8:10" s="113" customFormat="1" x14ac:dyDescent="0.4">
      <c r="H1374" s="114"/>
      <c r="I1374" s="114"/>
      <c r="J1374" s="121"/>
    </row>
    <row r="1375" spans="8:10" s="113" customFormat="1" x14ac:dyDescent="0.4">
      <c r="H1375" s="114"/>
      <c r="I1375" s="114"/>
      <c r="J1375" s="121"/>
    </row>
    <row r="1376" spans="8:10" s="113" customFormat="1" x14ac:dyDescent="0.4">
      <c r="H1376" s="114"/>
      <c r="I1376" s="114"/>
      <c r="J1376" s="121"/>
    </row>
    <row r="1377" spans="8:10" s="113" customFormat="1" x14ac:dyDescent="0.4">
      <c r="H1377" s="114"/>
      <c r="I1377" s="114"/>
      <c r="J1377" s="121"/>
    </row>
    <row r="1378" spans="8:10" s="113" customFormat="1" x14ac:dyDescent="0.4">
      <c r="H1378" s="114"/>
      <c r="I1378" s="114"/>
      <c r="J1378" s="121"/>
    </row>
    <row r="1379" spans="8:10" s="113" customFormat="1" x14ac:dyDescent="0.4">
      <c r="H1379" s="114"/>
      <c r="I1379" s="114"/>
      <c r="J1379" s="121"/>
    </row>
    <row r="1380" spans="8:10" s="113" customFormat="1" x14ac:dyDescent="0.4">
      <c r="H1380" s="114"/>
      <c r="I1380" s="114"/>
      <c r="J1380" s="121"/>
    </row>
    <row r="1381" spans="8:10" s="113" customFormat="1" x14ac:dyDescent="0.4">
      <c r="H1381" s="114"/>
      <c r="I1381" s="114"/>
      <c r="J1381" s="121"/>
    </row>
    <row r="1382" spans="8:10" s="113" customFormat="1" x14ac:dyDescent="0.4">
      <c r="H1382" s="114"/>
      <c r="I1382" s="114"/>
      <c r="J1382" s="121"/>
    </row>
    <row r="1383" spans="8:10" s="113" customFormat="1" x14ac:dyDescent="0.4">
      <c r="H1383" s="114"/>
      <c r="I1383" s="114"/>
      <c r="J1383" s="121"/>
    </row>
    <row r="1384" spans="8:10" s="113" customFormat="1" x14ac:dyDescent="0.4">
      <c r="H1384" s="114"/>
      <c r="I1384" s="114"/>
      <c r="J1384" s="121"/>
    </row>
    <row r="1385" spans="8:10" s="113" customFormat="1" x14ac:dyDescent="0.4">
      <c r="H1385" s="114"/>
      <c r="I1385" s="114"/>
      <c r="J1385" s="121"/>
    </row>
    <row r="1386" spans="8:10" s="113" customFormat="1" x14ac:dyDescent="0.4">
      <c r="H1386" s="114"/>
      <c r="I1386" s="114"/>
      <c r="J1386" s="121"/>
    </row>
    <row r="1387" spans="8:10" s="113" customFormat="1" x14ac:dyDescent="0.4">
      <c r="H1387" s="114"/>
      <c r="I1387" s="114"/>
      <c r="J1387" s="121"/>
    </row>
    <row r="1388" spans="8:10" s="113" customFormat="1" x14ac:dyDescent="0.4">
      <c r="H1388" s="114"/>
      <c r="I1388" s="114"/>
      <c r="J1388" s="121"/>
    </row>
    <row r="1389" spans="8:10" s="113" customFormat="1" x14ac:dyDescent="0.4">
      <c r="H1389" s="114"/>
      <c r="I1389" s="114"/>
      <c r="J1389" s="121"/>
    </row>
    <row r="1390" spans="8:10" s="113" customFormat="1" x14ac:dyDescent="0.4">
      <c r="H1390" s="114"/>
      <c r="I1390" s="114"/>
      <c r="J1390" s="121"/>
    </row>
    <row r="1391" spans="8:10" s="113" customFormat="1" x14ac:dyDescent="0.4">
      <c r="H1391" s="114"/>
      <c r="I1391" s="114"/>
      <c r="J1391" s="121"/>
    </row>
    <row r="1392" spans="8:10" s="113" customFormat="1" x14ac:dyDescent="0.4">
      <c r="H1392" s="114"/>
      <c r="I1392" s="114"/>
      <c r="J1392" s="121"/>
    </row>
    <row r="1393" spans="8:10" s="113" customFormat="1" x14ac:dyDescent="0.4">
      <c r="H1393" s="114"/>
      <c r="I1393" s="114"/>
      <c r="J1393" s="121"/>
    </row>
    <row r="1394" spans="8:10" s="113" customFormat="1" x14ac:dyDescent="0.4">
      <c r="H1394" s="114"/>
      <c r="I1394" s="114"/>
      <c r="J1394" s="121"/>
    </row>
    <row r="1395" spans="8:10" s="113" customFormat="1" x14ac:dyDescent="0.4">
      <c r="H1395" s="114"/>
      <c r="I1395" s="114"/>
      <c r="J1395" s="121"/>
    </row>
    <row r="1396" spans="8:10" s="113" customFormat="1" x14ac:dyDescent="0.4">
      <c r="H1396" s="114"/>
      <c r="I1396" s="114"/>
      <c r="J1396" s="121"/>
    </row>
    <row r="1397" spans="8:10" s="113" customFormat="1" x14ac:dyDescent="0.4">
      <c r="H1397" s="114"/>
      <c r="I1397" s="114"/>
      <c r="J1397" s="121"/>
    </row>
    <row r="1398" spans="8:10" s="113" customFormat="1" x14ac:dyDescent="0.4">
      <c r="H1398" s="114"/>
      <c r="I1398" s="114"/>
      <c r="J1398" s="121"/>
    </row>
    <row r="1399" spans="8:10" s="113" customFormat="1" x14ac:dyDescent="0.4">
      <c r="H1399" s="114"/>
      <c r="I1399" s="114"/>
      <c r="J1399" s="121"/>
    </row>
    <row r="1400" spans="8:10" s="113" customFormat="1" x14ac:dyDescent="0.4">
      <c r="H1400" s="114"/>
      <c r="I1400" s="114"/>
      <c r="J1400" s="121"/>
    </row>
    <row r="1401" spans="8:10" s="113" customFormat="1" x14ac:dyDescent="0.4">
      <c r="H1401" s="114"/>
      <c r="I1401" s="114"/>
      <c r="J1401" s="121"/>
    </row>
    <row r="1402" spans="8:10" s="113" customFormat="1" x14ac:dyDescent="0.4">
      <c r="H1402" s="114"/>
      <c r="I1402" s="114"/>
      <c r="J1402" s="121"/>
    </row>
    <row r="1403" spans="8:10" s="113" customFormat="1" x14ac:dyDescent="0.4">
      <c r="H1403" s="114"/>
      <c r="I1403" s="114"/>
      <c r="J1403" s="121"/>
    </row>
    <row r="1404" spans="8:10" s="113" customFormat="1" x14ac:dyDescent="0.4">
      <c r="H1404" s="114"/>
      <c r="I1404" s="114"/>
      <c r="J1404" s="121"/>
    </row>
    <row r="1405" spans="8:10" s="113" customFormat="1" x14ac:dyDescent="0.4">
      <c r="H1405" s="114"/>
      <c r="I1405" s="114"/>
      <c r="J1405" s="121"/>
    </row>
    <row r="1406" spans="8:10" s="113" customFormat="1" x14ac:dyDescent="0.4">
      <c r="H1406" s="114"/>
      <c r="I1406" s="114"/>
      <c r="J1406" s="121"/>
    </row>
    <row r="1407" spans="8:10" s="113" customFormat="1" x14ac:dyDescent="0.4">
      <c r="H1407" s="114"/>
      <c r="I1407" s="114"/>
      <c r="J1407" s="121"/>
    </row>
    <row r="1408" spans="8:10" s="113" customFormat="1" x14ac:dyDescent="0.4">
      <c r="H1408" s="114"/>
      <c r="I1408" s="114"/>
      <c r="J1408" s="121"/>
    </row>
    <row r="1409" spans="8:10" s="113" customFormat="1" x14ac:dyDescent="0.4">
      <c r="H1409" s="114"/>
      <c r="I1409" s="114"/>
      <c r="J1409" s="121"/>
    </row>
    <row r="1410" spans="8:10" s="113" customFormat="1" x14ac:dyDescent="0.4">
      <c r="H1410" s="114"/>
      <c r="I1410" s="114"/>
      <c r="J1410" s="121"/>
    </row>
    <row r="1411" spans="8:10" s="113" customFormat="1" x14ac:dyDescent="0.4">
      <c r="H1411" s="114"/>
      <c r="I1411" s="114"/>
      <c r="J1411" s="121"/>
    </row>
    <row r="1412" spans="8:10" s="113" customFormat="1" x14ac:dyDescent="0.4">
      <c r="H1412" s="114"/>
      <c r="I1412" s="114"/>
      <c r="J1412" s="121"/>
    </row>
    <row r="1413" spans="8:10" s="113" customFormat="1" x14ac:dyDescent="0.4">
      <c r="H1413" s="114"/>
      <c r="I1413" s="114"/>
      <c r="J1413" s="121"/>
    </row>
    <row r="1414" spans="8:10" s="113" customFormat="1" x14ac:dyDescent="0.4">
      <c r="H1414" s="114"/>
      <c r="I1414" s="114"/>
      <c r="J1414" s="121"/>
    </row>
    <row r="1415" spans="8:10" s="113" customFormat="1" x14ac:dyDescent="0.4">
      <c r="H1415" s="114"/>
      <c r="I1415" s="114"/>
      <c r="J1415" s="121"/>
    </row>
    <row r="1416" spans="8:10" s="113" customFormat="1" x14ac:dyDescent="0.4">
      <c r="H1416" s="114"/>
      <c r="I1416" s="114"/>
      <c r="J1416" s="121"/>
    </row>
    <row r="1417" spans="8:10" s="113" customFormat="1" x14ac:dyDescent="0.4">
      <c r="H1417" s="114"/>
      <c r="I1417" s="114"/>
      <c r="J1417" s="121"/>
    </row>
    <row r="1418" spans="8:10" s="113" customFormat="1" x14ac:dyDescent="0.4">
      <c r="H1418" s="114"/>
      <c r="I1418" s="114"/>
      <c r="J1418" s="121"/>
    </row>
    <row r="1419" spans="8:10" s="113" customFormat="1" x14ac:dyDescent="0.4">
      <c r="H1419" s="114"/>
      <c r="I1419" s="114"/>
      <c r="J1419" s="121"/>
    </row>
    <row r="1420" spans="8:10" s="113" customFormat="1" x14ac:dyDescent="0.4">
      <c r="H1420" s="114"/>
      <c r="I1420" s="114"/>
      <c r="J1420" s="121"/>
    </row>
    <row r="1421" spans="8:10" s="113" customFormat="1" x14ac:dyDescent="0.4">
      <c r="H1421" s="114"/>
      <c r="I1421" s="114"/>
      <c r="J1421" s="121"/>
    </row>
    <row r="1422" spans="8:10" s="113" customFormat="1" x14ac:dyDescent="0.4">
      <c r="H1422" s="114"/>
      <c r="I1422" s="114"/>
      <c r="J1422" s="121"/>
    </row>
    <row r="1423" spans="8:10" s="113" customFormat="1" x14ac:dyDescent="0.4">
      <c r="H1423" s="114"/>
      <c r="I1423" s="114"/>
      <c r="J1423" s="121"/>
    </row>
    <row r="1424" spans="8:10" s="113" customFormat="1" x14ac:dyDescent="0.4">
      <c r="H1424" s="114"/>
      <c r="I1424" s="114"/>
      <c r="J1424" s="121"/>
    </row>
    <row r="1425" spans="8:10" s="113" customFormat="1" x14ac:dyDescent="0.4">
      <c r="H1425" s="114"/>
      <c r="I1425" s="114"/>
      <c r="J1425" s="121"/>
    </row>
    <row r="1426" spans="8:10" s="113" customFormat="1" x14ac:dyDescent="0.4">
      <c r="H1426" s="114"/>
      <c r="I1426" s="114"/>
      <c r="J1426" s="121"/>
    </row>
    <row r="1427" spans="8:10" s="113" customFormat="1" x14ac:dyDescent="0.4">
      <c r="H1427" s="114"/>
      <c r="I1427" s="114"/>
      <c r="J1427" s="121"/>
    </row>
    <row r="1428" spans="8:10" s="113" customFormat="1" x14ac:dyDescent="0.4">
      <c r="H1428" s="114"/>
      <c r="I1428" s="114"/>
      <c r="J1428" s="121"/>
    </row>
    <row r="1429" spans="8:10" s="113" customFormat="1" x14ac:dyDescent="0.4">
      <c r="H1429" s="114"/>
      <c r="I1429" s="114"/>
      <c r="J1429" s="121"/>
    </row>
    <row r="1430" spans="8:10" s="113" customFormat="1" x14ac:dyDescent="0.4">
      <c r="H1430" s="114"/>
      <c r="I1430" s="114"/>
      <c r="J1430" s="121"/>
    </row>
    <row r="1431" spans="8:10" s="113" customFormat="1" x14ac:dyDescent="0.4">
      <c r="H1431" s="114"/>
      <c r="I1431" s="114"/>
      <c r="J1431" s="121"/>
    </row>
    <row r="1432" spans="8:10" s="113" customFormat="1" x14ac:dyDescent="0.4">
      <c r="H1432" s="114"/>
      <c r="I1432" s="114"/>
      <c r="J1432" s="121"/>
    </row>
    <row r="1433" spans="8:10" s="113" customFormat="1" x14ac:dyDescent="0.4">
      <c r="H1433" s="114"/>
      <c r="I1433" s="114"/>
      <c r="J1433" s="121"/>
    </row>
    <row r="1434" spans="8:10" s="113" customFormat="1" x14ac:dyDescent="0.4">
      <c r="H1434" s="114"/>
      <c r="I1434" s="114"/>
      <c r="J1434" s="121"/>
    </row>
    <row r="1435" spans="8:10" s="113" customFormat="1" x14ac:dyDescent="0.4">
      <c r="H1435" s="114"/>
      <c r="I1435" s="114"/>
      <c r="J1435" s="121"/>
    </row>
    <row r="1436" spans="8:10" s="113" customFormat="1" x14ac:dyDescent="0.4">
      <c r="H1436" s="114"/>
      <c r="I1436" s="114"/>
      <c r="J1436" s="121"/>
    </row>
    <row r="1437" spans="8:10" s="113" customFormat="1" x14ac:dyDescent="0.4">
      <c r="H1437" s="114"/>
      <c r="I1437" s="114"/>
      <c r="J1437" s="121"/>
    </row>
    <row r="1438" spans="8:10" s="113" customFormat="1" x14ac:dyDescent="0.4">
      <c r="H1438" s="114"/>
      <c r="I1438" s="114"/>
      <c r="J1438" s="121"/>
    </row>
    <row r="1439" spans="8:10" s="113" customFormat="1" x14ac:dyDescent="0.4">
      <c r="H1439" s="114"/>
      <c r="I1439" s="114"/>
      <c r="J1439" s="121"/>
    </row>
    <row r="1440" spans="8:10" s="113" customFormat="1" x14ac:dyDescent="0.4">
      <c r="H1440" s="114"/>
      <c r="I1440" s="114"/>
      <c r="J1440" s="121"/>
    </row>
    <row r="1441" spans="8:10" s="113" customFormat="1" x14ac:dyDescent="0.4">
      <c r="H1441" s="114"/>
      <c r="I1441" s="114"/>
      <c r="J1441" s="121"/>
    </row>
    <row r="1442" spans="8:10" s="113" customFormat="1" x14ac:dyDescent="0.4">
      <c r="H1442" s="114"/>
      <c r="I1442" s="114"/>
      <c r="J1442" s="121"/>
    </row>
    <row r="1443" spans="8:10" s="113" customFormat="1" x14ac:dyDescent="0.4">
      <c r="H1443" s="114"/>
      <c r="I1443" s="114"/>
      <c r="J1443" s="121"/>
    </row>
    <row r="1444" spans="8:10" s="113" customFormat="1" x14ac:dyDescent="0.4">
      <c r="H1444" s="114"/>
      <c r="I1444" s="114"/>
      <c r="J1444" s="121"/>
    </row>
    <row r="1445" spans="8:10" s="113" customFormat="1" x14ac:dyDescent="0.4">
      <c r="H1445" s="114"/>
      <c r="I1445" s="114"/>
      <c r="J1445" s="121"/>
    </row>
    <row r="1446" spans="8:10" s="113" customFormat="1" x14ac:dyDescent="0.4">
      <c r="H1446" s="114"/>
      <c r="I1446" s="114"/>
      <c r="J1446" s="121"/>
    </row>
    <row r="1447" spans="8:10" s="113" customFormat="1" x14ac:dyDescent="0.4">
      <c r="H1447" s="114"/>
      <c r="I1447" s="114"/>
      <c r="J1447" s="121"/>
    </row>
    <row r="1448" spans="8:10" s="113" customFormat="1" x14ac:dyDescent="0.4">
      <c r="H1448" s="114"/>
      <c r="I1448" s="114"/>
      <c r="J1448" s="121"/>
    </row>
    <row r="1449" spans="8:10" s="113" customFormat="1" x14ac:dyDescent="0.4">
      <c r="H1449" s="114"/>
      <c r="I1449" s="114"/>
      <c r="J1449" s="121"/>
    </row>
    <row r="1450" spans="8:10" s="113" customFormat="1" x14ac:dyDescent="0.4">
      <c r="H1450" s="114"/>
      <c r="I1450" s="114"/>
      <c r="J1450" s="121"/>
    </row>
    <row r="1451" spans="8:10" s="113" customFormat="1" x14ac:dyDescent="0.4">
      <c r="H1451" s="114"/>
      <c r="I1451" s="114"/>
      <c r="J1451" s="121"/>
    </row>
    <row r="1452" spans="8:10" s="113" customFormat="1" x14ac:dyDescent="0.4">
      <c r="H1452" s="114"/>
      <c r="I1452" s="114"/>
      <c r="J1452" s="121"/>
    </row>
    <row r="1453" spans="8:10" s="113" customFormat="1" x14ac:dyDescent="0.4">
      <c r="H1453" s="114"/>
      <c r="I1453" s="114"/>
      <c r="J1453" s="121"/>
    </row>
    <row r="1454" spans="8:10" s="113" customFormat="1" x14ac:dyDescent="0.4">
      <c r="H1454" s="114"/>
      <c r="I1454" s="114"/>
      <c r="J1454" s="121"/>
    </row>
    <row r="1455" spans="8:10" s="113" customFormat="1" x14ac:dyDescent="0.4">
      <c r="H1455" s="114"/>
      <c r="I1455" s="114"/>
      <c r="J1455" s="121"/>
    </row>
    <row r="1456" spans="8:10" s="113" customFormat="1" x14ac:dyDescent="0.4">
      <c r="H1456" s="114"/>
      <c r="I1456" s="114"/>
      <c r="J1456" s="121"/>
    </row>
    <row r="1457" spans="8:10" s="113" customFormat="1" x14ac:dyDescent="0.4">
      <c r="H1457" s="114"/>
      <c r="I1457" s="114"/>
      <c r="J1457" s="121"/>
    </row>
    <row r="1458" spans="8:10" s="113" customFormat="1" x14ac:dyDescent="0.4">
      <c r="H1458" s="114"/>
      <c r="I1458" s="114"/>
      <c r="J1458" s="121"/>
    </row>
    <row r="1459" spans="8:10" s="113" customFormat="1" x14ac:dyDescent="0.4">
      <c r="H1459" s="114"/>
      <c r="I1459" s="114"/>
      <c r="J1459" s="121"/>
    </row>
    <row r="1460" spans="8:10" s="113" customFormat="1" x14ac:dyDescent="0.4">
      <c r="H1460" s="114"/>
      <c r="I1460" s="114"/>
      <c r="J1460" s="121"/>
    </row>
    <row r="1461" spans="8:10" s="113" customFormat="1" x14ac:dyDescent="0.4">
      <c r="H1461" s="114"/>
      <c r="I1461" s="114"/>
      <c r="J1461" s="121"/>
    </row>
    <row r="1462" spans="8:10" s="113" customFormat="1" x14ac:dyDescent="0.4">
      <c r="H1462" s="114"/>
      <c r="I1462" s="114"/>
      <c r="J1462" s="121"/>
    </row>
    <row r="1463" spans="8:10" s="113" customFormat="1" x14ac:dyDescent="0.4">
      <c r="H1463" s="114"/>
      <c r="I1463" s="114"/>
      <c r="J1463" s="121"/>
    </row>
    <row r="1464" spans="8:10" s="113" customFormat="1" x14ac:dyDescent="0.4">
      <c r="H1464" s="114"/>
      <c r="I1464" s="114"/>
      <c r="J1464" s="121"/>
    </row>
    <row r="1465" spans="8:10" s="113" customFormat="1" x14ac:dyDescent="0.4">
      <c r="H1465" s="114"/>
      <c r="I1465" s="114"/>
      <c r="J1465" s="121"/>
    </row>
    <row r="1466" spans="8:10" s="113" customFormat="1" x14ac:dyDescent="0.4">
      <c r="H1466" s="114"/>
      <c r="I1466" s="114"/>
      <c r="J1466" s="121"/>
    </row>
    <row r="1467" spans="8:10" s="113" customFormat="1" x14ac:dyDescent="0.4">
      <c r="H1467" s="114"/>
      <c r="I1467" s="114"/>
      <c r="J1467" s="121"/>
    </row>
    <row r="1468" spans="8:10" s="113" customFormat="1" x14ac:dyDescent="0.4">
      <c r="H1468" s="114"/>
      <c r="I1468" s="114"/>
      <c r="J1468" s="121"/>
    </row>
    <row r="1469" spans="8:10" s="113" customFormat="1" x14ac:dyDescent="0.4">
      <c r="H1469" s="114"/>
      <c r="I1469" s="114"/>
      <c r="J1469" s="121"/>
    </row>
    <row r="1470" spans="8:10" s="113" customFormat="1" x14ac:dyDescent="0.4">
      <c r="H1470" s="114"/>
      <c r="I1470" s="114"/>
      <c r="J1470" s="121"/>
    </row>
    <row r="1471" spans="8:10" s="113" customFormat="1" x14ac:dyDescent="0.4">
      <c r="H1471" s="114"/>
      <c r="I1471" s="114"/>
      <c r="J1471" s="121"/>
    </row>
    <row r="1472" spans="8:10" s="113" customFormat="1" x14ac:dyDescent="0.4">
      <c r="H1472" s="114"/>
      <c r="I1472" s="114"/>
      <c r="J1472" s="121"/>
    </row>
    <row r="1473" spans="8:10" s="113" customFormat="1" x14ac:dyDescent="0.4">
      <c r="H1473" s="114"/>
      <c r="I1473" s="114"/>
      <c r="J1473" s="121"/>
    </row>
    <row r="1474" spans="8:10" s="113" customFormat="1" x14ac:dyDescent="0.4">
      <c r="H1474" s="114"/>
      <c r="I1474" s="114"/>
      <c r="J1474" s="121"/>
    </row>
    <row r="1475" spans="8:10" s="113" customFormat="1" x14ac:dyDescent="0.4">
      <c r="H1475" s="114"/>
      <c r="I1475" s="114"/>
      <c r="J1475" s="121"/>
    </row>
    <row r="1476" spans="8:10" s="113" customFormat="1" x14ac:dyDescent="0.4">
      <c r="H1476" s="114"/>
      <c r="I1476" s="114"/>
      <c r="J1476" s="121"/>
    </row>
    <row r="1477" spans="8:10" s="113" customFormat="1" x14ac:dyDescent="0.4">
      <c r="H1477" s="114"/>
      <c r="I1477" s="114"/>
      <c r="J1477" s="121"/>
    </row>
    <row r="1478" spans="8:10" s="113" customFormat="1" x14ac:dyDescent="0.4">
      <c r="H1478" s="114"/>
      <c r="I1478" s="114"/>
      <c r="J1478" s="121"/>
    </row>
    <row r="1479" spans="8:10" s="113" customFormat="1" x14ac:dyDescent="0.4">
      <c r="H1479" s="114"/>
      <c r="I1479" s="114"/>
      <c r="J1479" s="121"/>
    </row>
    <row r="1480" spans="8:10" s="113" customFormat="1" x14ac:dyDescent="0.4">
      <c r="H1480" s="114"/>
      <c r="I1480" s="114"/>
      <c r="J1480" s="121"/>
    </row>
    <row r="1481" spans="8:10" s="113" customFormat="1" x14ac:dyDescent="0.4">
      <c r="H1481" s="114"/>
      <c r="I1481" s="114"/>
      <c r="J1481" s="121"/>
    </row>
    <row r="1482" spans="8:10" s="113" customFormat="1" x14ac:dyDescent="0.4">
      <c r="H1482" s="114"/>
      <c r="I1482" s="114"/>
      <c r="J1482" s="121"/>
    </row>
    <row r="1483" spans="8:10" s="113" customFormat="1" x14ac:dyDescent="0.4">
      <c r="H1483" s="114"/>
      <c r="I1483" s="114"/>
      <c r="J1483" s="121"/>
    </row>
    <row r="1484" spans="8:10" s="113" customFormat="1" x14ac:dyDescent="0.4">
      <c r="H1484" s="114"/>
      <c r="I1484" s="114"/>
      <c r="J1484" s="121"/>
    </row>
    <row r="1485" spans="8:10" s="113" customFormat="1" x14ac:dyDescent="0.4">
      <c r="H1485" s="114"/>
      <c r="I1485" s="114"/>
      <c r="J1485" s="121"/>
    </row>
    <row r="1486" spans="8:10" s="113" customFormat="1" x14ac:dyDescent="0.4">
      <c r="H1486" s="114"/>
      <c r="I1486" s="114"/>
      <c r="J1486" s="121"/>
    </row>
    <row r="1487" spans="8:10" s="113" customFormat="1" x14ac:dyDescent="0.4">
      <c r="H1487" s="114"/>
      <c r="I1487" s="114"/>
      <c r="J1487" s="121"/>
    </row>
    <row r="1488" spans="8:10" s="113" customFormat="1" x14ac:dyDescent="0.4">
      <c r="H1488" s="114"/>
      <c r="I1488" s="114"/>
      <c r="J1488" s="121"/>
    </row>
    <row r="1489" spans="8:10" s="113" customFormat="1" x14ac:dyDescent="0.4">
      <c r="H1489" s="114"/>
      <c r="I1489" s="114"/>
      <c r="J1489" s="121"/>
    </row>
    <row r="1490" spans="8:10" s="113" customFormat="1" x14ac:dyDescent="0.4">
      <c r="H1490" s="114"/>
      <c r="I1490" s="114"/>
      <c r="J1490" s="121"/>
    </row>
    <row r="1491" spans="8:10" s="113" customFormat="1" x14ac:dyDescent="0.4">
      <c r="H1491" s="114"/>
      <c r="I1491" s="114"/>
      <c r="J1491" s="121"/>
    </row>
    <row r="1492" spans="8:10" s="113" customFormat="1" x14ac:dyDescent="0.4">
      <c r="H1492" s="114"/>
      <c r="I1492" s="114"/>
      <c r="J1492" s="121"/>
    </row>
    <row r="1493" spans="8:10" s="113" customFormat="1" x14ac:dyDescent="0.4">
      <c r="H1493" s="114"/>
      <c r="I1493" s="114"/>
      <c r="J1493" s="121"/>
    </row>
    <row r="1494" spans="8:10" s="113" customFormat="1" x14ac:dyDescent="0.4">
      <c r="H1494" s="114"/>
      <c r="I1494" s="114"/>
      <c r="J1494" s="121"/>
    </row>
    <row r="1495" spans="8:10" s="113" customFormat="1" x14ac:dyDescent="0.4">
      <c r="H1495" s="114"/>
      <c r="I1495" s="114"/>
      <c r="J1495" s="121"/>
    </row>
    <row r="1496" spans="8:10" s="113" customFormat="1" x14ac:dyDescent="0.4">
      <c r="H1496" s="114"/>
      <c r="I1496" s="114"/>
      <c r="J1496" s="121"/>
    </row>
    <row r="1497" spans="8:10" s="113" customFormat="1" x14ac:dyDescent="0.4">
      <c r="H1497" s="114"/>
      <c r="I1497" s="114"/>
      <c r="J1497" s="121"/>
    </row>
    <row r="1498" spans="8:10" s="113" customFormat="1" x14ac:dyDescent="0.4">
      <c r="H1498" s="114"/>
      <c r="I1498" s="114"/>
      <c r="J1498" s="121"/>
    </row>
    <row r="1499" spans="8:10" s="113" customFormat="1" x14ac:dyDescent="0.4">
      <c r="H1499" s="114"/>
      <c r="I1499" s="114"/>
      <c r="J1499" s="121"/>
    </row>
    <row r="1500" spans="8:10" s="113" customFormat="1" x14ac:dyDescent="0.4">
      <c r="H1500" s="114"/>
      <c r="I1500" s="114"/>
      <c r="J1500" s="121"/>
    </row>
    <row r="1501" spans="8:10" s="113" customFormat="1" x14ac:dyDescent="0.4">
      <c r="H1501" s="114"/>
      <c r="I1501" s="114"/>
      <c r="J1501" s="121"/>
    </row>
    <row r="1502" spans="8:10" s="113" customFormat="1" x14ac:dyDescent="0.4">
      <c r="H1502" s="114"/>
      <c r="I1502" s="114"/>
      <c r="J1502" s="121"/>
    </row>
    <row r="1503" spans="8:10" s="113" customFormat="1" x14ac:dyDescent="0.4">
      <c r="H1503" s="114"/>
      <c r="I1503" s="114"/>
      <c r="J1503" s="121"/>
    </row>
    <row r="1504" spans="8:10" s="113" customFormat="1" x14ac:dyDescent="0.4">
      <c r="H1504" s="114"/>
      <c r="I1504" s="114"/>
      <c r="J1504" s="121"/>
    </row>
    <row r="1505" spans="8:10" s="113" customFormat="1" x14ac:dyDescent="0.4">
      <c r="H1505" s="114"/>
      <c r="I1505" s="114"/>
      <c r="J1505" s="121"/>
    </row>
    <row r="1506" spans="8:10" s="113" customFormat="1" x14ac:dyDescent="0.4">
      <c r="H1506" s="114"/>
      <c r="I1506" s="114"/>
      <c r="J1506" s="121"/>
    </row>
    <row r="1507" spans="8:10" s="113" customFormat="1" x14ac:dyDescent="0.4">
      <c r="H1507" s="114"/>
      <c r="I1507" s="114"/>
      <c r="J1507" s="121"/>
    </row>
    <row r="1508" spans="8:10" s="113" customFormat="1" x14ac:dyDescent="0.4">
      <c r="H1508" s="114"/>
      <c r="I1508" s="114"/>
      <c r="J1508" s="121"/>
    </row>
    <row r="1509" spans="8:10" s="113" customFormat="1" x14ac:dyDescent="0.4">
      <c r="H1509" s="114"/>
      <c r="I1509" s="114"/>
      <c r="J1509" s="121"/>
    </row>
    <row r="1510" spans="8:10" s="113" customFormat="1" x14ac:dyDescent="0.4">
      <c r="H1510" s="114"/>
      <c r="I1510" s="114"/>
      <c r="J1510" s="121"/>
    </row>
    <row r="1511" spans="8:10" s="113" customFormat="1" x14ac:dyDescent="0.4">
      <c r="H1511" s="114"/>
      <c r="I1511" s="114"/>
      <c r="J1511" s="121"/>
    </row>
    <row r="1512" spans="8:10" s="113" customFormat="1" x14ac:dyDescent="0.4">
      <c r="H1512" s="114"/>
      <c r="I1512" s="114"/>
      <c r="J1512" s="121"/>
    </row>
    <row r="1513" spans="8:10" s="113" customFormat="1" x14ac:dyDescent="0.4">
      <c r="H1513" s="114"/>
      <c r="I1513" s="114"/>
      <c r="J1513" s="121"/>
    </row>
    <row r="1514" spans="8:10" s="113" customFormat="1" x14ac:dyDescent="0.4">
      <c r="H1514" s="114"/>
      <c r="I1514" s="114"/>
      <c r="J1514" s="121"/>
    </row>
    <row r="1515" spans="8:10" s="113" customFormat="1" x14ac:dyDescent="0.4">
      <c r="H1515" s="114"/>
      <c r="I1515" s="114"/>
      <c r="J1515" s="121"/>
    </row>
    <row r="1516" spans="8:10" s="113" customFormat="1" x14ac:dyDescent="0.4">
      <c r="H1516" s="114"/>
      <c r="I1516" s="114"/>
      <c r="J1516" s="121"/>
    </row>
    <row r="1517" spans="8:10" s="113" customFormat="1" x14ac:dyDescent="0.4">
      <c r="H1517" s="114"/>
      <c r="I1517" s="114"/>
      <c r="J1517" s="121"/>
    </row>
    <row r="1518" spans="8:10" s="113" customFormat="1" x14ac:dyDescent="0.4">
      <c r="H1518" s="114"/>
      <c r="I1518" s="114"/>
      <c r="J1518" s="121"/>
    </row>
    <row r="1519" spans="8:10" s="113" customFormat="1" x14ac:dyDescent="0.4">
      <c r="H1519" s="114"/>
      <c r="I1519" s="114"/>
      <c r="J1519" s="121"/>
    </row>
    <row r="1520" spans="8:10" s="113" customFormat="1" x14ac:dyDescent="0.4">
      <c r="H1520" s="114"/>
      <c r="I1520" s="114"/>
      <c r="J1520" s="121"/>
    </row>
    <row r="1521" spans="8:10" s="113" customFormat="1" x14ac:dyDescent="0.4">
      <c r="H1521" s="114"/>
      <c r="I1521" s="114"/>
      <c r="J1521" s="121"/>
    </row>
    <row r="1522" spans="8:10" s="113" customFormat="1" x14ac:dyDescent="0.4">
      <c r="H1522" s="114"/>
      <c r="I1522" s="114"/>
      <c r="J1522" s="121"/>
    </row>
    <row r="1523" spans="8:10" s="113" customFormat="1" x14ac:dyDescent="0.4">
      <c r="H1523" s="114"/>
      <c r="I1523" s="114"/>
      <c r="J1523" s="121"/>
    </row>
    <row r="1524" spans="8:10" s="113" customFormat="1" x14ac:dyDescent="0.4">
      <c r="H1524" s="114"/>
      <c r="I1524" s="114"/>
      <c r="J1524" s="121"/>
    </row>
    <row r="1525" spans="8:10" s="113" customFormat="1" x14ac:dyDescent="0.4">
      <c r="H1525" s="114"/>
      <c r="I1525" s="114"/>
      <c r="J1525" s="121"/>
    </row>
    <row r="1526" spans="8:10" s="113" customFormat="1" x14ac:dyDescent="0.4">
      <c r="H1526" s="114"/>
      <c r="I1526" s="114"/>
      <c r="J1526" s="121"/>
    </row>
    <row r="1527" spans="8:10" s="113" customFormat="1" x14ac:dyDescent="0.4">
      <c r="H1527" s="114"/>
      <c r="I1527" s="114"/>
      <c r="J1527" s="121"/>
    </row>
    <row r="1528" spans="8:10" s="113" customFormat="1" x14ac:dyDescent="0.4">
      <c r="H1528" s="114"/>
      <c r="I1528" s="114"/>
      <c r="J1528" s="121"/>
    </row>
    <row r="1529" spans="8:10" s="113" customFormat="1" x14ac:dyDescent="0.4">
      <c r="H1529" s="114"/>
      <c r="I1529" s="114"/>
      <c r="J1529" s="121"/>
    </row>
    <row r="1530" spans="8:10" s="113" customFormat="1" x14ac:dyDescent="0.4">
      <c r="H1530" s="114"/>
      <c r="I1530" s="114"/>
      <c r="J1530" s="121"/>
    </row>
    <row r="1531" spans="8:10" s="113" customFormat="1" x14ac:dyDescent="0.4">
      <c r="H1531" s="114"/>
      <c r="I1531" s="114"/>
      <c r="J1531" s="121"/>
    </row>
    <row r="1532" spans="8:10" s="113" customFormat="1" x14ac:dyDescent="0.4">
      <c r="H1532" s="114"/>
      <c r="I1532" s="114"/>
      <c r="J1532" s="121"/>
    </row>
    <row r="1533" spans="8:10" s="113" customFormat="1" x14ac:dyDescent="0.4">
      <c r="H1533" s="114"/>
      <c r="I1533" s="114"/>
      <c r="J1533" s="121"/>
    </row>
    <row r="1534" spans="8:10" s="113" customFormat="1" x14ac:dyDescent="0.4">
      <c r="H1534" s="114"/>
      <c r="I1534" s="114"/>
      <c r="J1534" s="121"/>
    </row>
    <row r="1535" spans="8:10" s="113" customFormat="1" x14ac:dyDescent="0.4">
      <c r="H1535" s="114"/>
      <c r="I1535" s="114"/>
      <c r="J1535" s="121"/>
    </row>
    <row r="1536" spans="8:10" s="113" customFormat="1" x14ac:dyDescent="0.4">
      <c r="H1536" s="114"/>
      <c r="I1536" s="114"/>
      <c r="J1536" s="121"/>
    </row>
    <row r="1537" spans="8:10" s="113" customFormat="1" x14ac:dyDescent="0.4">
      <c r="H1537" s="114"/>
      <c r="I1537" s="114"/>
      <c r="J1537" s="121"/>
    </row>
    <row r="1538" spans="8:10" s="113" customFormat="1" x14ac:dyDescent="0.4">
      <c r="H1538" s="114"/>
      <c r="I1538" s="114"/>
      <c r="J1538" s="121"/>
    </row>
    <row r="1539" spans="8:10" s="113" customFormat="1" x14ac:dyDescent="0.4">
      <c r="H1539" s="114"/>
      <c r="I1539" s="114"/>
      <c r="J1539" s="121"/>
    </row>
    <row r="1540" spans="8:10" s="113" customFormat="1" x14ac:dyDescent="0.4">
      <c r="H1540" s="114"/>
      <c r="I1540" s="114"/>
      <c r="J1540" s="121"/>
    </row>
    <row r="1541" spans="8:10" s="113" customFormat="1" x14ac:dyDescent="0.4">
      <c r="H1541" s="114"/>
      <c r="I1541" s="114"/>
      <c r="J1541" s="121"/>
    </row>
    <row r="1542" spans="8:10" s="113" customFormat="1" x14ac:dyDescent="0.4">
      <c r="H1542" s="114"/>
      <c r="I1542" s="114"/>
      <c r="J1542" s="121"/>
    </row>
    <row r="1543" spans="8:10" s="113" customFormat="1" x14ac:dyDescent="0.4">
      <c r="H1543" s="114"/>
      <c r="I1543" s="114"/>
      <c r="J1543" s="121"/>
    </row>
    <row r="1544" spans="8:10" s="113" customFormat="1" x14ac:dyDescent="0.4">
      <c r="H1544" s="114"/>
      <c r="I1544" s="114"/>
      <c r="J1544" s="121"/>
    </row>
    <row r="1545" spans="8:10" s="113" customFormat="1" x14ac:dyDescent="0.4">
      <c r="H1545" s="114"/>
      <c r="I1545" s="114"/>
      <c r="J1545" s="121"/>
    </row>
    <row r="1546" spans="8:10" s="113" customFormat="1" x14ac:dyDescent="0.4">
      <c r="H1546" s="114"/>
      <c r="I1546" s="114"/>
      <c r="J1546" s="121"/>
    </row>
    <row r="1547" spans="8:10" s="113" customFormat="1" x14ac:dyDescent="0.4">
      <c r="H1547" s="114"/>
      <c r="I1547" s="114"/>
      <c r="J1547" s="121"/>
    </row>
    <row r="1548" spans="8:10" s="113" customFormat="1" x14ac:dyDescent="0.4">
      <c r="H1548" s="114"/>
      <c r="I1548" s="114"/>
      <c r="J1548" s="121"/>
    </row>
    <row r="1549" spans="8:10" s="113" customFormat="1" x14ac:dyDescent="0.4">
      <c r="H1549" s="114"/>
      <c r="I1549" s="114"/>
      <c r="J1549" s="121"/>
    </row>
    <row r="1550" spans="8:10" s="113" customFormat="1" x14ac:dyDescent="0.4">
      <c r="H1550" s="114"/>
      <c r="I1550" s="114"/>
      <c r="J1550" s="121"/>
    </row>
    <row r="1551" spans="8:10" s="113" customFormat="1" x14ac:dyDescent="0.4">
      <c r="H1551" s="114"/>
      <c r="I1551" s="114"/>
      <c r="J1551" s="121"/>
    </row>
    <row r="1552" spans="8:10" s="113" customFormat="1" x14ac:dyDescent="0.4">
      <c r="H1552" s="114"/>
      <c r="I1552" s="114"/>
      <c r="J1552" s="121"/>
    </row>
    <row r="1553" spans="8:10" s="113" customFormat="1" x14ac:dyDescent="0.4">
      <c r="H1553" s="114"/>
      <c r="I1553" s="114"/>
      <c r="J1553" s="121"/>
    </row>
    <row r="1554" spans="8:10" s="113" customFormat="1" x14ac:dyDescent="0.4">
      <c r="H1554" s="114"/>
      <c r="I1554" s="114"/>
      <c r="J1554" s="121"/>
    </row>
    <row r="1555" spans="8:10" s="113" customFormat="1" x14ac:dyDescent="0.4">
      <c r="H1555" s="114"/>
      <c r="I1555" s="114"/>
      <c r="J1555" s="121"/>
    </row>
    <row r="1556" spans="8:10" s="113" customFormat="1" x14ac:dyDescent="0.4">
      <c r="H1556" s="114"/>
      <c r="I1556" s="114"/>
      <c r="J1556" s="121"/>
    </row>
    <row r="1557" spans="8:10" s="113" customFormat="1" x14ac:dyDescent="0.4">
      <c r="H1557" s="114"/>
      <c r="I1557" s="114"/>
      <c r="J1557" s="121"/>
    </row>
    <row r="1558" spans="8:10" s="113" customFormat="1" x14ac:dyDescent="0.4">
      <c r="H1558" s="114"/>
      <c r="I1558" s="114"/>
      <c r="J1558" s="121"/>
    </row>
    <row r="1559" spans="8:10" s="113" customFormat="1" x14ac:dyDescent="0.4">
      <c r="H1559" s="114"/>
      <c r="I1559" s="114"/>
      <c r="J1559" s="121"/>
    </row>
    <row r="1560" spans="8:10" s="113" customFormat="1" x14ac:dyDescent="0.4">
      <c r="H1560" s="114"/>
      <c r="I1560" s="114"/>
      <c r="J1560" s="121"/>
    </row>
    <row r="1561" spans="8:10" s="113" customFormat="1" x14ac:dyDescent="0.4">
      <c r="H1561" s="114"/>
      <c r="I1561" s="114"/>
      <c r="J1561" s="121"/>
    </row>
    <row r="1562" spans="8:10" s="113" customFormat="1" x14ac:dyDescent="0.4">
      <c r="H1562" s="114"/>
      <c r="I1562" s="114"/>
      <c r="J1562" s="121"/>
    </row>
    <row r="1563" spans="8:10" s="113" customFormat="1" x14ac:dyDescent="0.4">
      <c r="H1563" s="114"/>
      <c r="I1563" s="114"/>
      <c r="J1563" s="121"/>
    </row>
    <row r="1564" spans="8:10" s="113" customFormat="1" x14ac:dyDescent="0.4">
      <c r="H1564" s="114"/>
      <c r="I1564" s="114"/>
      <c r="J1564" s="121"/>
    </row>
    <row r="1565" spans="8:10" s="113" customFormat="1" x14ac:dyDescent="0.4">
      <c r="H1565" s="114"/>
      <c r="I1565" s="114"/>
      <c r="J1565" s="121"/>
    </row>
    <row r="1566" spans="8:10" s="113" customFormat="1" x14ac:dyDescent="0.4">
      <c r="H1566" s="114"/>
      <c r="I1566" s="114"/>
      <c r="J1566" s="121"/>
    </row>
    <row r="1567" spans="8:10" s="113" customFormat="1" x14ac:dyDescent="0.4">
      <c r="H1567" s="114"/>
      <c r="I1567" s="114"/>
      <c r="J1567" s="121"/>
    </row>
    <row r="1568" spans="8:10" s="113" customFormat="1" x14ac:dyDescent="0.4">
      <c r="H1568" s="114"/>
      <c r="I1568" s="114"/>
      <c r="J1568" s="121"/>
    </row>
    <row r="1569" spans="8:10" s="113" customFormat="1" x14ac:dyDescent="0.4">
      <c r="H1569" s="114"/>
      <c r="I1569" s="114"/>
      <c r="J1569" s="121"/>
    </row>
    <row r="1570" spans="8:10" s="113" customFormat="1" x14ac:dyDescent="0.4">
      <c r="H1570" s="114"/>
      <c r="I1570" s="114"/>
      <c r="J1570" s="121"/>
    </row>
    <row r="1571" spans="8:10" s="113" customFormat="1" x14ac:dyDescent="0.4">
      <c r="H1571" s="114"/>
      <c r="I1571" s="114"/>
      <c r="J1571" s="121"/>
    </row>
    <row r="1572" spans="8:10" s="113" customFormat="1" x14ac:dyDescent="0.4">
      <c r="H1572" s="114"/>
      <c r="I1572" s="114"/>
      <c r="J1572" s="121"/>
    </row>
    <row r="1573" spans="8:10" s="113" customFormat="1" x14ac:dyDescent="0.4">
      <c r="H1573" s="114"/>
      <c r="I1573" s="114"/>
      <c r="J1573" s="121"/>
    </row>
    <row r="1574" spans="8:10" s="113" customFormat="1" x14ac:dyDescent="0.4">
      <c r="H1574" s="114"/>
      <c r="I1574" s="114"/>
      <c r="J1574" s="121"/>
    </row>
    <row r="1575" spans="8:10" s="113" customFormat="1" x14ac:dyDescent="0.4">
      <c r="H1575" s="114"/>
      <c r="I1575" s="114"/>
      <c r="J1575" s="121"/>
    </row>
    <row r="1576" spans="8:10" s="113" customFormat="1" x14ac:dyDescent="0.4">
      <c r="H1576" s="114"/>
      <c r="I1576" s="114"/>
      <c r="J1576" s="121"/>
    </row>
    <row r="1577" spans="8:10" s="113" customFormat="1" x14ac:dyDescent="0.4">
      <c r="H1577" s="114"/>
      <c r="I1577" s="114"/>
      <c r="J1577" s="121"/>
    </row>
    <row r="1578" spans="8:10" s="113" customFormat="1" x14ac:dyDescent="0.4">
      <c r="H1578" s="114"/>
      <c r="I1578" s="114"/>
      <c r="J1578" s="121"/>
    </row>
    <row r="1579" spans="8:10" s="113" customFormat="1" x14ac:dyDescent="0.4">
      <c r="H1579" s="114"/>
      <c r="I1579" s="114"/>
      <c r="J1579" s="121"/>
    </row>
    <row r="1580" spans="8:10" s="113" customFormat="1" x14ac:dyDescent="0.4">
      <c r="H1580" s="114"/>
      <c r="I1580" s="114"/>
      <c r="J1580" s="121"/>
    </row>
    <row r="1581" spans="8:10" s="113" customFormat="1" x14ac:dyDescent="0.4">
      <c r="H1581" s="114"/>
      <c r="I1581" s="114"/>
      <c r="J1581" s="121"/>
    </row>
    <row r="1582" spans="8:10" s="113" customFormat="1" x14ac:dyDescent="0.4">
      <c r="H1582" s="114"/>
      <c r="I1582" s="114"/>
      <c r="J1582" s="121"/>
    </row>
    <row r="1583" spans="8:10" s="113" customFormat="1" x14ac:dyDescent="0.4">
      <c r="H1583" s="114"/>
      <c r="I1583" s="114"/>
      <c r="J1583" s="121"/>
    </row>
    <row r="1584" spans="8:10" s="113" customFormat="1" x14ac:dyDescent="0.4">
      <c r="H1584" s="114"/>
      <c r="I1584" s="114"/>
      <c r="J1584" s="121"/>
    </row>
    <row r="1585" spans="8:10" s="113" customFormat="1" x14ac:dyDescent="0.4">
      <c r="H1585" s="114"/>
      <c r="I1585" s="114"/>
      <c r="J1585" s="121"/>
    </row>
    <row r="1586" spans="8:10" s="113" customFormat="1" x14ac:dyDescent="0.4">
      <c r="H1586" s="114"/>
      <c r="I1586" s="114"/>
      <c r="J1586" s="121"/>
    </row>
    <row r="1587" spans="8:10" s="113" customFormat="1" x14ac:dyDescent="0.4">
      <c r="H1587" s="114"/>
      <c r="I1587" s="114"/>
      <c r="J1587" s="121"/>
    </row>
    <row r="1588" spans="8:10" s="113" customFormat="1" x14ac:dyDescent="0.4">
      <c r="H1588" s="114"/>
      <c r="I1588" s="114"/>
      <c r="J1588" s="121"/>
    </row>
    <row r="1589" spans="8:10" s="113" customFormat="1" x14ac:dyDescent="0.4">
      <c r="H1589" s="114"/>
      <c r="I1589" s="114"/>
      <c r="J1589" s="121"/>
    </row>
    <row r="1590" spans="8:10" s="113" customFormat="1" x14ac:dyDescent="0.4">
      <c r="H1590" s="114"/>
      <c r="I1590" s="114"/>
      <c r="J1590" s="121"/>
    </row>
    <row r="1591" spans="8:10" s="113" customFormat="1" x14ac:dyDescent="0.4">
      <c r="H1591" s="114"/>
      <c r="I1591" s="114"/>
      <c r="J1591" s="121"/>
    </row>
    <row r="1592" spans="8:10" s="113" customFormat="1" x14ac:dyDescent="0.4">
      <c r="H1592" s="114"/>
      <c r="I1592" s="114"/>
      <c r="J1592" s="121"/>
    </row>
    <row r="1593" spans="8:10" s="113" customFormat="1" x14ac:dyDescent="0.4">
      <c r="H1593" s="114"/>
      <c r="I1593" s="114"/>
      <c r="J1593" s="121"/>
    </row>
    <row r="1594" spans="8:10" s="113" customFormat="1" x14ac:dyDescent="0.4">
      <c r="H1594" s="114"/>
      <c r="I1594" s="114"/>
      <c r="J1594" s="121"/>
    </row>
    <row r="1595" spans="8:10" s="113" customFormat="1" x14ac:dyDescent="0.4">
      <c r="H1595" s="114"/>
      <c r="I1595" s="114"/>
      <c r="J1595" s="121"/>
    </row>
    <row r="1596" spans="8:10" s="113" customFormat="1" x14ac:dyDescent="0.4">
      <c r="H1596" s="114"/>
      <c r="I1596" s="114"/>
      <c r="J1596" s="121"/>
    </row>
    <row r="1597" spans="8:10" s="113" customFormat="1" x14ac:dyDescent="0.4">
      <c r="H1597" s="114"/>
      <c r="I1597" s="114"/>
      <c r="J1597" s="121"/>
    </row>
    <row r="1598" spans="8:10" s="113" customFormat="1" x14ac:dyDescent="0.4">
      <c r="H1598" s="114"/>
      <c r="I1598" s="114"/>
      <c r="J1598" s="121"/>
    </row>
    <row r="1599" spans="8:10" s="113" customFormat="1" x14ac:dyDescent="0.4">
      <c r="H1599" s="114"/>
      <c r="I1599" s="114"/>
      <c r="J1599" s="121"/>
    </row>
    <row r="1600" spans="8:10" s="113" customFormat="1" x14ac:dyDescent="0.4">
      <c r="H1600" s="114"/>
      <c r="I1600" s="114"/>
      <c r="J1600" s="121"/>
    </row>
    <row r="1601" spans="8:10" s="113" customFormat="1" x14ac:dyDescent="0.4">
      <c r="H1601" s="114"/>
      <c r="I1601" s="114"/>
      <c r="J1601" s="121"/>
    </row>
    <row r="1602" spans="8:10" s="113" customFormat="1" x14ac:dyDescent="0.4">
      <c r="H1602" s="114"/>
      <c r="I1602" s="114"/>
      <c r="J1602" s="121"/>
    </row>
    <row r="1603" spans="8:10" s="113" customFormat="1" x14ac:dyDescent="0.4">
      <c r="H1603" s="114"/>
      <c r="I1603" s="114"/>
      <c r="J1603" s="121"/>
    </row>
    <row r="1604" spans="8:10" s="113" customFormat="1" x14ac:dyDescent="0.4">
      <c r="H1604" s="114"/>
      <c r="I1604" s="114"/>
      <c r="J1604" s="121"/>
    </row>
    <row r="1605" spans="8:10" s="113" customFormat="1" x14ac:dyDescent="0.4">
      <c r="H1605" s="114"/>
      <c r="I1605" s="114"/>
      <c r="J1605" s="121"/>
    </row>
    <row r="1606" spans="8:10" s="113" customFormat="1" x14ac:dyDescent="0.4">
      <c r="H1606" s="114"/>
      <c r="I1606" s="114"/>
      <c r="J1606" s="121"/>
    </row>
    <row r="1607" spans="8:10" s="113" customFormat="1" x14ac:dyDescent="0.4">
      <c r="H1607" s="114"/>
      <c r="I1607" s="114"/>
      <c r="J1607" s="121"/>
    </row>
    <row r="1608" spans="8:10" s="113" customFormat="1" x14ac:dyDescent="0.4">
      <c r="H1608" s="114"/>
      <c r="I1608" s="114"/>
      <c r="J1608" s="121"/>
    </row>
    <row r="1609" spans="8:10" s="113" customFormat="1" x14ac:dyDescent="0.4">
      <c r="H1609" s="114"/>
      <c r="I1609" s="114"/>
      <c r="J1609" s="121"/>
    </row>
    <row r="1610" spans="8:10" s="113" customFormat="1" x14ac:dyDescent="0.4">
      <c r="H1610" s="114"/>
      <c r="I1610" s="114"/>
      <c r="J1610" s="121"/>
    </row>
    <row r="1611" spans="8:10" s="113" customFormat="1" x14ac:dyDescent="0.4">
      <c r="H1611" s="114"/>
      <c r="I1611" s="114"/>
      <c r="J1611" s="121"/>
    </row>
    <row r="1612" spans="8:10" s="113" customFormat="1" x14ac:dyDescent="0.4">
      <c r="H1612" s="114"/>
      <c r="I1612" s="114"/>
      <c r="J1612" s="121"/>
    </row>
    <row r="1613" spans="8:10" s="113" customFormat="1" x14ac:dyDescent="0.4">
      <c r="H1613" s="114"/>
      <c r="I1613" s="114"/>
      <c r="J1613" s="121"/>
    </row>
    <row r="1614" spans="8:10" s="113" customFormat="1" x14ac:dyDescent="0.4">
      <c r="H1614" s="114"/>
      <c r="I1614" s="114"/>
      <c r="J1614" s="121"/>
    </row>
    <row r="1615" spans="8:10" s="113" customFormat="1" x14ac:dyDescent="0.4">
      <c r="H1615" s="114"/>
      <c r="I1615" s="114"/>
      <c r="J1615" s="121"/>
    </row>
    <row r="1616" spans="8:10" s="113" customFormat="1" x14ac:dyDescent="0.4">
      <c r="H1616" s="114"/>
      <c r="I1616" s="114"/>
      <c r="J1616" s="121"/>
    </row>
    <row r="1617" spans="8:10" s="113" customFormat="1" x14ac:dyDescent="0.4">
      <c r="H1617" s="114"/>
      <c r="I1617" s="114"/>
      <c r="J1617" s="121"/>
    </row>
    <row r="1618" spans="8:10" s="113" customFormat="1" x14ac:dyDescent="0.4">
      <c r="H1618" s="114"/>
      <c r="I1618" s="114"/>
      <c r="J1618" s="121"/>
    </row>
    <row r="1619" spans="8:10" s="113" customFormat="1" x14ac:dyDescent="0.4">
      <c r="H1619" s="114"/>
      <c r="I1619" s="114"/>
      <c r="J1619" s="121"/>
    </row>
    <row r="1620" spans="8:10" s="113" customFormat="1" x14ac:dyDescent="0.4">
      <c r="H1620" s="114"/>
      <c r="I1620" s="114"/>
      <c r="J1620" s="121"/>
    </row>
    <row r="1621" spans="8:10" s="113" customFormat="1" x14ac:dyDescent="0.4">
      <c r="H1621" s="114"/>
      <c r="I1621" s="114"/>
      <c r="J1621" s="121"/>
    </row>
    <row r="1622" spans="8:10" s="113" customFormat="1" x14ac:dyDescent="0.4">
      <c r="H1622" s="114"/>
      <c r="I1622" s="114"/>
      <c r="J1622" s="121"/>
    </row>
    <row r="1623" spans="8:10" s="113" customFormat="1" x14ac:dyDescent="0.4">
      <c r="H1623" s="114"/>
      <c r="I1623" s="114"/>
      <c r="J1623" s="121"/>
    </row>
    <row r="1624" spans="8:10" s="113" customFormat="1" x14ac:dyDescent="0.4">
      <c r="H1624" s="114"/>
      <c r="I1624" s="114"/>
      <c r="J1624" s="121"/>
    </row>
    <row r="1625" spans="8:10" s="113" customFormat="1" x14ac:dyDescent="0.4">
      <c r="H1625" s="114"/>
      <c r="I1625" s="114"/>
      <c r="J1625" s="121"/>
    </row>
    <row r="1626" spans="8:10" s="113" customFormat="1" x14ac:dyDescent="0.4">
      <c r="H1626" s="114"/>
      <c r="I1626" s="114"/>
      <c r="J1626" s="121"/>
    </row>
    <row r="1627" spans="8:10" s="113" customFormat="1" x14ac:dyDescent="0.4">
      <c r="H1627" s="114"/>
      <c r="I1627" s="114"/>
      <c r="J1627" s="121"/>
    </row>
    <row r="1628" spans="8:10" s="113" customFormat="1" x14ac:dyDescent="0.4">
      <c r="H1628" s="114"/>
      <c r="I1628" s="114"/>
      <c r="J1628" s="121"/>
    </row>
    <row r="1629" spans="8:10" s="113" customFormat="1" x14ac:dyDescent="0.4">
      <c r="H1629" s="114"/>
      <c r="I1629" s="114"/>
      <c r="J1629" s="121"/>
    </row>
    <row r="1630" spans="8:10" s="113" customFormat="1" x14ac:dyDescent="0.4">
      <c r="H1630" s="114"/>
      <c r="I1630" s="114"/>
      <c r="J1630" s="121"/>
    </row>
    <row r="1631" spans="8:10" s="113" customFormat="1" x14ac:dyDescent="0.4">
      <c r="H1631" s="114"/>
      <c r="I1631" s="114"/>
      <c r="J1631" s="121"/>
    </row>
    <row r="1632" spans="8:10" s="113" customFormat="1" x14ac:dyDescent="0.4">
      <c r="H1632" s="114"/>
      <c r="I1632" s="114"/>
      <c r="J1632" s="121"/>
    </row>
    <row r="1633" spans="8:10" s="113" customFormat="1" x14ac:dyDescent="0.4">
      <c r="H1633" s="114"/>
      <c r="I1633" s="114"/>
      <c r="J1633" s="121"/>
    </row>
    <row r="1634" spans="8:10" s="113" customFormat="1" x14ac:dyDescent="0.4">
      <c r="H1634" s="114"/>
      <c r="I1634" s="114"/>
      <c r="J1634" s="121"/>
    </row>
    <row r="1635" spans="8:10" s="113" customFormat="1" x14ac:dyDescent="0.4">
      <c r="H1635" s="114"/>
      <c r="I1635" s="114"/>
      <c r="J1635" s="121"/>
    </row>
    <row r="1636" spans="8:10" s="113" customFormat="1" x14ac:dyDescent="0.4">
      <c r="H1636" s="114"/>
      <c r="I1636" s="114"/>
      <c r="J1636" s="121"/>
    </row>
    <row r="1637" spans="8:10" s="113" customFormat="1" x14ac:dyDescent="0.4">
      <c r="H1637" s="114"/>
      <c r="I1637" s="114"/>
      <c r="J1637" s="121"/>
    </row>
    <row r="1638" spans="8:10" s="113" customFormat="1" x14ac:dyDescent="0.4">
      <c r="H1638" s="114"/>
      <c r="I1638" s="114"/>
      <c r="J1638" s="121"/>
    </row>
    <row r="1639" spans="8:10" s="113" customFormat="1" x14ac:dyDescent="0.4">
      <c r="H1639" s="114"/>
      <c r="I1639" s="114"/>
      <c r="J1639" s="121"/>
    </row>
    <row r="1640" spans="8:10" s="113" customFormat="1" x14ac:dyDescent="0.4">
      <c r="H1640" s="114"/>
      <c r="I1640" s="114"/>
      <c r="J1640" s="121"/>
    </row>
    <row r="1641" spans="8:10" s="113" customFormat="1" x14ac:dyDescent="0.4">
      <c r="H1641" s="114"/>
      <c r="I1641" s="114"/>
      <c r="J1641" s="121"/>
    </row>
    <row r="1642" spans="8:10" s="113" customFormat="1" x14ac:dyDescent="0.4">
      <c r="H1642" s="114"/>
      <c r="I1642" s="114"/>
      <c r="J1642" s="121"/>
    </row>
    <row r="1643" spans="8:10" s="113" customFormat="1" x14ac:dyDescent="0.4">
      <c r="H1643" s="114"/>
      <c r="I1643" s="114"/>
      <c r="J1643" s="121"/>
    </row>
    <row r="1644" spans="8:10" s="113" customFormat="1" x14ac:dyDescent="0.4">
      <c r="H1644" s="114"/>
      <c r="I1644" s="114"/>
      <c r="J1644" s="121"/>
    </row>
    <row r="1645" spans="8:10" s="113" customFormat="1" x14ac:dyDescent="0.4">
      <c r="H1645" s="114"/>
      <c r="I1645" s="114"/>
      <c r="J1645" s="121"/>
    </row>
    <row r="1646" spans="8:10" s="113" customFormat="1" x14ac:dyDescent="0.4">
      <c r="H1646" s="114"/>
      <c r="I1646" s="114"/>
      <c r="J1646" s="121"/>
    </row>
    <row r="1647" spans="8:10" s="113" customFormat="1" x14ac:dyDescent="0.4">
      <c r="H1647" s="114"/>
      <c r="I1647" s="114"/>
      <c r="J1647" s="121"/>
    </row>
    <row r="1648" spans="8:10" s="113" customFormat="1" x14ac:dyDescent="0.4">
      <c r="H1648" s="114"/>
      <c r="I1648" s="114"/>
      <c r="J1648" s="121"/>
    </row>
    <row r="1649" spans="8:10" s="113" customFormat="1" x14ac:dyDescent="0.4">
      <c r="H1649" s="114"/>
      <c r="I1649" s="114"/>
      <c r="J1649" s="121"/>
    </row>
    <row r="1650" spans="8:10" s="113" customFormat="1" x14ac:dyDescent="0.4">
      <c r="H1650" s="114"/>
      <c r="I1650" s="114"/>
      <c r="J1650" s="121"/>
    </row>
    <row r="1651" spans="8:10" s="113" customFormat="1" x14ac:dyDescent="0.4">
      <c r="H1651" s="114"/>
      <c r="I1651" s="114"/>
      <c r="J1651" s="121"/>
    </row>
    <row r="1652" spans="8:10" s="113" customFormat="1" x14ac:dyDescent="0.4">
      <c r="H1652" s="114"/>
      <c r="I1652" s="114"/>
      <c r="J1652" s="121"/>
    </row>
    <row r="1653" spans="8:10" s="113" customFormat="1" x14ac:dyDescent="0.4">
      <c r="H1653" s="114"/>
      <c r="I1653" s="114"/>
      <c r="J1653" s="121"/>
    </row>
    <row r="1654" spans="8:10" s="113" customFormat="1" x14ac:dyDescent="0.4">
      <c r="H1654" s="114"/>
      <c r="I1654" s="114"/>
      <c r="J1654" s="121"/>
    </row>
    <row r="1655" spans="8:10" s="113" customFormat="1" x14ac:dyDescent="0.4">
      <c r="H1655" s="114"/>
      <c r="I1655" s="114"/>
      <c r="J1655" s="121"/>
    </row>
    <row r="1656" spans="8:10" s="113" customFormat="1" x14ac:dyDescent="0.4">
      <c r="H1656" s="114"/>
      <c r="I1656" s="114"/>
      <c r="J1656" s="121"/>
    </row>
    <row r="1657" spans="8:10" s="113" customFormat="1" x14ac:dyDescent="0.4">
      <c r="H1657" s="114"/>
      <c r="I1657" s="114"/>
      <c r="J1657" s="121"/>
    </row>
    <row r="1658" spans="8:10" s="113" customFormat="1" x14ac:dyDescent="0.4">
      <c r="H1658" s="114"/>
      <c r="I1658" s="114"/>
      <c r="J1658" s="121"/>
    </row>
    <row r="1659" spans="8:10" s="113" customFormat="1" x14ac:dyDescent="0.4">
      <c r="H1659" s="114"/>
      <c r="I1659" s="114"/>
      <c r="J1659" s="121"/>
    </row>
    <row r="1660" spans="8:10" s="113" customFormat="1" x14ac:dyDescent="0.4">
      <c r="H1660" s="114"/>
      <c r="I1660" s="114"/>
      <c r="J1660" s="121"/>
    </row>
    <row r="1661" spans="8:10" s="113" customFormat="1" x14ac:dyDescent="0.4">
      <c r="H1661" s="114"/>
      <c r="I1661" s="114"/>
      <c r="J1661" s="121"/>
    </row>
    <row r="1662" spans="8:10" s="113" customFormat="1" x14ac:dyDescent="0.4">
      <c r="H1662" s="114"/>
      <c r="I1662" s="114"/>
      <c r="J1662" s="121"/>
    </row>
    <row r="1663" spans="8:10" s="113" customFormat="1" x14ac:dyDescent="0.4">
      <c r="H1663" s="114"/>
      <c r="I1663" s="114"/>
      <c r="J1663" s="121"/>
    </row>
    <row r="1664" spans="8:10" s="113" customFormat="1" x14ac:dyDescent="0.4">
      <c r="H1664" s="114"/>
      <c r="I1664" s="114"/>
      <c r="J1664" s="121"/>
    </row>
    <row r="1665" spans="8:10" s="113" customFormat="1" x14ac:dyDescent="0.4">
      <c r="H1665" s="114"/>
      <c r="I1665" s="114"/>
      <c r="J1665" s="121"/>
    </row>
    <row r="1666" spans="8:10" s="113" customFormat="1" x14ac:dyDescent="0.4">
      <c r="H1666" s="114"/>
      <c r="I1666" s="114"/>
      <c r="J1666" s="121"/>
    </row>
    <row r="1667" spans="8:10" s="113" customFormat="1" x14ac:dyDescent="0.4">
      <c r="H1667" s="114"/>
      <c r="I1667" s="114"/>
      <c r="J1667" s="121"/>
    </row>
    <row r="1668" spans="8:10" s="113" customFormat="1" x14ac:dyDescent="0.4">
      <c r="H1668" s="114"/>
      <c r="I1668" s="114"/>
      <c r="J1668" s="121"/>
    </row>
    <row r="1669" spans="8:10" s="113" customFormat="1" x14ac:dyDescent="0.4">
      <c r="H1669" s="114"/>
      <c r="I1669" s="114"/>
      <c r="J1669" s="121"/>
    </row>
    <row r="1670" spans="8:10" s="113" customFormat="1" x14ac:dyDescent="0.4">
      <c r="H1670" s="114"/>
      <c r="I1670" s="114"/>
      <c r="J1670" s="121"/>
    </row>
    <row r="1671" spans="8:10" s="113" customFormat="1" x14ac:dyDescent="0.4">
      <c r="H1671" s="114"/>
      <c r="I1671" s="114"/>
      <c r="J1671" s="121"/>
    </row>
    <row r="1672" spans="8:10" s="113" customFormat="1" x14ac:dyDescent="0.4">
      <c r="H1672" s="114"/>
      <c r="I1672" s="114"/>
      <c r="J1672" s="121"/>
    </row>
    <row r="1673" spans="8:10" s="113" customFormat="1" x14ac:dyDescent="0.4">
      <c r="H1673" s="114"/>
      <c r="I1673" s="114"/>
      <c r="J1673" s="121"/>
    </row>
    <row r="1674" spans="8:10" s="113" customFormat="1" x14ac:dyDescent="0.4">
      <c r="H1674" s="114"/>
      <c r="I1674" s="114"/>
      <c r="J1674" s="121"/>
    </row>
    <row r="1675" spans="8:10" s="113" customFormat="1" x14ac:dyDescent="0.4">
      <c r="H1675" s="114"/>
      <c r="I1675" s="114"/>
      <c r="J1675" s="121"/>
    </row>
    <row r="1676" spans="8:10" s="113" customFormat="1" x14ac:dyDescent="0.4">
      <c r="H1676" s="114"/>
      <c r="I1676" s="114"/>
      <c r="J1676" s="121"/>
    </row>
    <row r="1677" spans="8:10" s="113" customFormat="1" x14ac:dyDescent="0.4">
      <c r="H1677" s="114"/>
      <c r="I1677" s="114"/>
      <c r="J1677" s="121"/>
    </row>
    <row r="1678" spans="8:10" s="113" customFormat="1" x14ac:dyDescent="0.4">
      <c r="H1678" s="114"/>
      <c r="I1678" s="114"/>
      <c r="J1678" s="121"/>
    </row>
    <row r="1679" spans="8:10" s="113" customFormat="1" x14ac:dyDescent="0.4">
      <c r="H1679" s="114"/>
      <c r="I1679" s="114"/>
      <c r="J1679" s="121"/>
    </row>
    <row r="1680" spans="8:10" s="113" customFormat="1" x14ac:dyDescent="0.4">
      <c r="H1680" s="114"/>
      <c r="I1680" s="114"/>
      <c r="J1680" s="121"/>
    </row>
    <row r="1681" spans="8:10" s="113" customFormat="1" x14ac:dyDescent="0.4">
      <c r="H1681" s="114"/>
      <c r="I1681" s="114"/>
      <c r="J1681" s="121"/>
    </row>
    <row r="1682" spans="8:10" s="113" customFormat="1" x14ac:dyDescent="0.4">
      <c r="H1682" s="114"/>
      <c r="I1682" s="114"/>
      <c r="J1682" s="121"/>
    </row>
    <row r="1683" spans="8:10" s="113" customFormat="1" x14ac:dyDescent="0.4">
      <c r="H1683" s="114"/>
      <c r="I1683" s="114"/>
      <c r="J1683" s="121"/>
    </row>
    <row r="1684" spans="8:10" s="113" customFormat="1" x14ac:dyDescent="0.4">
      <c r="H1684" s="114"/>
      <c r="I1684" s="114"/>
      <c r="J1684" s="121"/>
    </row>
    <row r="1685" spans="8:10" s="113" customFormat="1" x14ac:dyDescent="0.4">
      <c r="H1685" s="114"/>
      <c r="I1685" s="114"/>
      <c r="J1685" s="121"/>
    </row>
    <row r="1686" spans="8:10" s="113" customFormat="1" x14ac:dyDescent="0.4">
      <c r="H1686" s="114"/>
      <c r="I1686" s="114"/>
      <c r="J1686" s="121"/>
    </row>
    <row r="1687" spans="8:10" s="113" customFormat="1" x14ac:dyDescent="0.4">
      <c r="H1687" s="114"/>
      <c r="I1687" s="114"/>
      <c r="J1687" s="121"/>
    </row>
    <row r="1688" spans="8:10" s="113" customFormat="1" x14ac:dyDescent="0.4">
      <c r="H1688" s="114"/>
      <c r="I1688" s="114"/>
      <c r="J1688" s="121"/>
    </row>
    <row r="1689" spans="8:10" s="113" customFormat="1" x14ac:dyDescent="0.4">
      <c r="H1689" s="114"/>
      <c r="I1689" s="114"/>
      <c r="J1689" s="121"/>
    </row>
    <row r="1690" spans="8:10" s="113" customFormat="1" x14ac:dyDescent="0.4">
      <c r="H1690" s="114"/>
      <c r="I1690" s="114"/>
      <c r="J1690" s="121"/>
    </row>
    <row r="1691" spans="8:10" s="113" customFormat="1" x14ac:dyDescent="0.4">
      <c r="H1691" s="114"/>
      <c r="I1691" s="114"/>
      <c r="J1691" s="121"/>
    </row>
    <row r="1692" spans="8:10" s="113" customFormat="1" x14ac:dyDescent="0.4">
      <c r="H1692" s="114"/>
      <c r="I1692" s="114"/>
      <c r="J1692" s="121"/>
    </row>
    <row r="1693" spans="8:10" s="113" customFormat="1" x14ac:dyDescent="0.4">
      <c r="H1693" s="114"/>
      <c r="I1693" s="114"/>
      <c r="J1693" s="121"/>
    </row>
    <row r="1694" spans="8:10" s="113" customFormat="1" x14ac:dyDescent="0.4">
      <c r="H1694" s="114"/>
      <c r="I1694" s="114"/>
      <c r="J1694" s="121"/>
    </row>
    <row r="1695" spans="8:10" s="113" customFormat="1" x14ac:dyDescent="0.4">
      <c r="H1695" s="114"/>
      <c r="I1695" s="114"/>
      <c r="J1695" s="121"/>
    </row>
    <row r="1696" spans="8:10" s="113" customFormat="1" x14ac:dyDescent="0.4">
      <c r="H1696" s="114"/>
      <c r="I1696" s="114"/>
      <c r="J1696" s="121"/>
    </row>
    <row r="1697" spans="8:10" s="113" customFormat="1" x14ac:dyDescent="0.4">
      <c r="H1697" s="114"/>
      <c r="I1697" s="114"/>
      <c r="J1697" s="121"/>
    </row>
    <row r="1698" spans="8:10" s="113" customFormat="1" x14ac:dyDescent="0.4">
      <c r="H1698" s="114"/>
      <c r="I1698" s="114"/>
      <c r="J1698" s="121"/>
    </row>
    <row r="1699" spans="8:10" s="113" customFormat="1" x14ac:dyDescent="0.4">
      <c r="H1699" s="114"/>
      <c r="I1699" s="114"/>
      <c r="J1699" s="121"/>
    </row>
    <row r="1700" spans="8:10" s="113" customFormat="1" x14ac:dyDescent="0.4">
      <c r="H1700" s="114"/>
      <c r="I1700" s="114"/>
      <c r="J1700" s="121"/>
    </row>
    <row r="1701" spans="8:10" s="113" customFormat="1" x14ac:dyDescent="0.4">
      <c r="H1701" s="114"/>
      <c r="I1701" s="114"/>
      <c r="J1701" s="121"/>
    </row>
    <row r="1702" spans="8:10" s="113" customFormat="1" x14ac:dyDescent="0.4">
      <c r="H1702" s="114"/>
      <c r="I1702" s="114"/>
      <c r="J1702" s="121"/>
    </row>
    <row r="1703" spans="8:10" s="113" customFormat="1" x14ac:dyDescent="0.4">
      <c r="H1703" s="114"/>
      <c r="I1703" s="114"/>
      <c r="J1703" s="121"/>
    </row>
    <row r="1704" spans="8:10" s="113" customFormat="1" x14ac:dyDescent="0.4">
      <c r="H1704" s="114"/>
      <c r="I1704" s="114"/>
      <c r="J1704" s="121"/>
    </row>
    <row r="1705" spans="8:10" s="113" customFormat="1" x14ac:dyDescent="0.4">
      <c r="H1705" s="114"/>
      <c r="I1705" s="114"/>
      <c r="J1705" s="121"/>
    </row>
    <row r="1706" spans="8:10" s="113" customFormat="1" x14ac:dyDescent="0.4">
      <c r="H1706" s="114"/>
      <c r="I1706" s="114"/>
      <c r="J1706" s="121"/>
    </row>
    <row r="1707" spans="8:10" s="113" customFormat="1" x14ac:dyDescent="0.4">
      <c r="H1707" s="114"/>
      <c r="I1707" s="114"/>
      <c r="J1707" s="121"/>
    </row>
    <row r="1708" spans="8:10" s="113" customFormat="1" x14ac:dyDescent="0.4">
      <c r="H1708" s="114"/>
      <c r="I1708" s="114"/>
      <c r="J1708" s="121"/>
    </row>
    <row r="1709" spans="8:10" s="113" customFormat="1" x14ac:dyDescent="0.4">
      <c r="H1709" s="114"/>
      <c r="I1709" s="114"/>
      <c r="J1709" s="121"/>
    </row>
    <row r="1710" spans="8:10" s="113" customFormat="1" x14ac:dyDescent="0.4">
      <c r="H1710" s="114"/>
      <c r="I1710" s="114"/>
      <c r="J1710" s="121"/>
    </row>
    <row r="1711" spans="8:10" s="113" customFormat="1" x14ac:dyDescent="0.4">
      <c r="H1711" s="114"/>
      <c r="I1711" s="114"/>
      <c r="J1711" s="121"/>
    </row>
    <row r="1712" spans="8:10" s="113" customFormat="1" x14ac:dyDescent="0.4">
      <c r="H1712" s="114"/>
      <c r="I1712" s="114"/>
      <c r="J1712" s="121"/>
    </row>
    <row r="1713" spans="8:10" s="113" customFormat="1" x14ac:dyDescent="0.4">
      <c r="H1713" s="114"/>
      <c r="I1713" s="114"/>
      <c r="J1713" s="121"/>
    </row>
    <row r="1714" spans="8:10" s="113" customFormat="1" x14ac:dyDescent="0.4">
      <c r="H1714" s="114"/>
      <c r="I1714" s="114"/>
      <c r="J1714" s="121"/>
    </row>
    <row r="1715" spans="8:10" s="113" customFormat="1" x14ac:dyDescent="0.4">
      <c r="H1715" s="114"/>
      <c r="I1715" s="114"/>
      <c r="J1715" s="121"/>
    </row>
    <row r="1716" spans="8:10" s="113" customFormat="1" x14ac:dyDescent="0.4">
      <c r="H1716" s="114"/>
      <c r="I1716" s="114"/>
      <c r="J1716" s="121"/>
    </row>
    <row r="1717" spans="8:10" s="113" customFormat="1" x14ac:dyDescent="0.4">
      <c r="H1717" s="114"/>
      <c r="I1717" s="114"/>
      <c r="J1717" s="121"/>
    </row>
    <row r="1718" spans="8:10" s="113" customFormat="1" x14ac:dyDescent="0.4">
      <c r="H1718" s="114"/>
      <c r="I1718" s="114"/>
      <c r="J1718" s="121"/>
    </row>
    <row r="1719" spans="8:10" s="113" customFormat="1" x14ac:dyDescent="0.4">
      <c r="H1719" s="114"/>
      <c r="I1719" s="114"/>
      <c r="J1719" s="121"/>
    </row>
    <row r="1720" spans="8:10" s="113" customFormat="1" x14ac:dyDescent="0.4">
      <c r="H1720" s="114"/>
      <c r="I1720" s="114"/>
      <c r="J1720" s="121"/>
    </row>
    <row r="1721" spans="8:10" s="113" customFormat="1" x14ac:dyDescent="0.4">
      <c r="H1721" s="114"/>
      <c r="I1721" s="114"/>
      <c r="J1721" s="121"/>
    </row>
    <row r="1722" spans="8:10" s="113" customFormat="1" x14ac:dyDescent="0.4">
      <c r="H1722" s="114"/>
      <c r="I1722" s="114"/>
      <c r="J1722" s="121"/>
    </row>
    <row r="1723" spans="8:10" s="113" customFormat="1" x14ac:dyDescent="0.4">
      <c r="H1723" s="114"/>
      <c r="I1723" s="114"/>
      <c r="J1723" s="121"/>
    </row>
    <row r="1724" spans="8:10" s="113" customFormat="1" x14ac:dyDescent="0.4">
      <c r="H1724" s="114"/>
      <c r="I1724" s="114"/>
      <c r="J1724" s="121"/>
    </row>
    <row r="1725" spans="8:10" s="113" customFormat="1" x14ac:dyDescent="0.4">
      <c r="H1725" s="114"/>
      <c r="I1725" s="114"/>
      <c r="J1725" s="121"/>
    </row>
    <row r="1726" spans="8:10" s="113" customFormat="1" x14ac:dyDescent="0.4">
      <c r="H1726" s="114"/>
      <c r="I1726" s="114"/>
      <c r="J1726" s="121"/>
    </row>
    <row r="1727" spans="8:10" s="113" customFormat="1" x14ac:dyDescent="0.4">
      <c r="H1727" s="114"/>
      <c r="I1727" s="114"/>
      <c r="J1727" s="121"/>
    </row>
    <row r="1728" spans="8:10" s="113" customFormat="1" x14ac:dyDescent="0.4">
      <c r="H1728" s="114"/>
      <c r="I1728" s="114"/>
      <c r="J1728" s="121"/>
    </row>
    <row r="1729" spans="8:10" s="113" customFormat="1" x14ac:dyDescent="0.4">
      <c r="H1729" s="114"/>
      <c r="I1729" s="114"/>
      <c r="J1729" s="121"/>
    </row>
    <row r="1730" spans="8:10" s="113" customFormat="1" x14ac:dyDescent="0.4">
      <c r="H1730" s="114"/>
      <c r="I1730" s="114"/>
      <c r="J1730" s="121"/>
    </row>
    <row r="1731" spans="8:10" s="113" customFormat="1" x14ac:dyDescent="0.4">
      <c r="H1731" s="114"/>
      <c r="I1731" s="114"/>
      <c r="J1731" s="121"/>
    </row>
    <row r="1732" spans="8:10" s="113" customFormat="1" x14ac:dyDescent="0.4">
      <c r="H1732" s="114"/>
      <c r="I1732" s="114"/>
      <c r="J1732" s="121"/>
    </row>
    <row r="1733" spans="8:10" s="113" customFormat="1" x14ac:dyDescent="0.4">
      <c r="H1733" s="114"/>
      <c r="I1733" s="114"/>
      <c r="J1733" s="121"/>
    </row>
    <row r="1734" spans="8:10" s="113" customFormat="1" x14ac:dyDescent="0.4">
      <c r="H1734" s="114"/>
      <c r="I1734" s="114"/>
      <c r="J1734" s="121"/>
    </row>
    <row r="1735" spans="8:10" s="113" customFormat="1" x14ac:dyDescent="0.4">
      <c r="H1735" s="114"/>
      <c r="I1735" s="114"/>
      <c r="J1735" s="121"/>
    </row>
    <row r="1736" spans="8:10" s="113" customFormat="1" x14ac:dyDescent="0.4">
      <c r="H1736" s="114"/>
      <c r="I1736" s="114"/>
      <c r="J1736" s="121"/>
    </row>
    <row r="1737" spans="8:10" s="113" customFormat="1" x14ac:dyDescent="0.4">
      <c r="H1737" s="114"/>
      <c r="I1737" s="114"/>
      <c r="J1737" s="121"/>
    </row>
    <row r="1738" spans="8:10" s="113" customFormat="1" x14ac:dyDescent="0.4">
      <c r="H1738" s="114"/>
      <c r="I1738" s="114"/>
      <c r="J1738" s="121"/>
    </row>
    <row r="1739" spans="8:10" s="113" customFormat="1" x14ac:dyDescent="0.4">
      <c r="H1739" s="114"/>
      <c r="I1739" s="114"/>
      <c r="J1739" s="121"/>
    </row>
    <row r="1740" spans="8:10" s="113" customFormat="1" x14ac:dyDescent="0.4">
      <c r="H1740" s="114"/>
      <c r="I1740" s="114"/>
      <c r="J1740" s="121"/>
    </row>
    <row r="1741" spans="8:10" s="113" customFormat="1" x14ac:dyDescent="0.4">
      <c r="H1741" s="114"/>
      <c r="I1741" s="114"/>
      <c r="J1741" s="121"/>
    </row>
    <row r="1742" spans="8:10" s="113" customFormat="1" x14ac:dyDescent="0.4">
      <c r="H1742" s="114"/>
      <c r="I1742" s="114"/>
      <c r="J1742" s="121"/>
    </row>
    <row r="1743" spans="8:10" s="113" customFormat="1" x14ac:dyDescent="0.4">
      <c r="H1743" s="114"/>
      <c r="I1743" s="114"/>
      <c r="J1743" s="121"/>
    </row>
    <row r="1744" spans="8:10" s="113" customFormat="1" x14ac:dyDescent="0.4">
      <c r="H1744" s="114"/>
      <c r="I1744" s="114"/>
      <c r="J1744" s="121"/>
    </row>
    <row r="1745" spans="8:10" s="113" customFormat="1" x14ac:dyDescent="0.4">
      <c r="H1745" s="114"/>
      <c r="I1745" s="114"/>
      <c r="J1745" s="121"/>
    </row>
    <row r="1746" spans="8:10" s="113" customFormat="1" x14ac:dyDescent="0.4">
      <c r="H1746" s="114"/>
      <c r="I1746" s="114"/>
      <c r="J1746" s="121"/>
    </row>
    <row r="1747" spans="8:10" s="113" customFormat="1" x14ac:dyDescent="0.4">
      <c r="H1747" s="114"/>
      <c r="I1747" s="114"/>
      <c r="J1747" s="121"/>
    </row>
    <row r="1748" spans="8:10" s="113" customFormat="1" x14ac:dyDescent="0.4">
      <c r="H1748" s="114"/>
      <c r="I1748" s="114"/>
      <c r="J1748" s="121"/>
    </row>
    <row r="1749" spans="8:10" s="113" customFormat="1" x14ac:dyDescent="0.4">
      <c r="H1749" s="114"/>
      <c r="I1749" s="114"/>
      <c r="J1749" s="121"/>
    </row>
    <row r="1750" spans="8:10" s="113" customFormat="1" x14ac:dyDescent="0.4">
      <c r="H1750" s="114"/>
      <c r="I1750" s="114"/>
      <c r="J1750" s="121"/>
    </row>
    <row r="1751" spans="8:10" s="113" customFormat="1" x14ac:dyDescent="0.4">
      <c r="H1751" s="114"/>
      <c r="I1751" s="114"/>
      <c r="J1751" s="121"/>
    </row>
    <row r="1752" spans="8:10" s="113" customFormat="1" x14ac:dyDescent="0.4">
      <c r="H1752" s="114"/>
      <c r="I1752" s="114"/>
      <c r="J1752" s="121"/>
    </row>
    <row r="1753" spans="8:10" s="113" customFormat="1" x14ac:dyDescent="0.4">
      <c r="H1753" s="114"/>
      <c r="I1753" s="114"/>
      <c r="J1753" s="121"/>
    </row>
    <row r="1754" spans="8:10" s="113" customFormat="1" x14ac:dyDescent="0.4">
      <c r="H1754" s="114"/>
      <c r="I1754" s="114"/>
      <c r="J1754" s="121"/>
    </row>
    <row r="1755" spans="8:10" s="113" customFormat="1" x14ac:dyDescent="0.4">
      <c r="H1755" s="114"/>
      <c r="I1755" s="114"/>
      <c r="J1755" s="121"/>
    </row>
    <row r="1756" spans="8:10" s="113" customFormat="1" x14ac:dyDescent="0.4">
      <c r="H1756" s="114"/>
      <c r="I1756" s="114"/>
      <c r="J1756" s="121"/>
    </row>
    <row r="1757" spans="8:10" s="113" customFormat="1" x14ac:dyDescent="0.4">
      <c r="H1757" s="114"/>
      <c r="I1757" s="114"/>
      <c r="J1757" s="121"/>
    </row>
    <row r="1758" spans="8:10" s="113" customFormat="1" x14ac:dyDescent="0.4">
      <c r="H1758" s="114"/>
      <c r="I1758" s="114"/>
      <c r="J1758" s="121"/>
    </row>
    <row r="1759" spans="8:10" s="113" customFormat="1" x14ac:dyDescent="0.4">
      <c r="H1759" s="114"/>
      <c r="I1759" s="114"/>
      <c r="J1759" s="121"/>
    </row>
    <row r="1760" spans="8:10" s="113" customFormat="1" x14ac:dyDescent="0.4">
      <c r="H1760" s="114"/>
      <c r="I1760" s="114"/>
      <c r="J1760" s="121"/>
    </row>
    <row r="1761" spans="8:10" s="113" customFormat="1" x14ac:dyDescent="0.4">
      <c r="H1761" s="114"/>
      <c r="I1761" s="114"/>
      <c r="J1761" s="121"/>
    </row>
    <row r="1762" spans="8:10" s="113" customFormat="1" x14ac:dyDescent="0.4">
      <c r="H1762" s="114"/>
      <c r="I1762" s="114"/>
      <c r="J1762" s="121"/>
    </row>
    <row r="1763" spans="8:10" s="113" customFormat="1" x14ac:dyDescent="0.4">
      <c r="H1763" s="114"/>
      <c r="I1763" s="114"/>
      <c r="J1763" s="121"/>
    </row>
    <row r="1764" spans="8:10" s="113" customFormat="1" x14ac:dyDescent="0.4">
      <c r="H1764" s="114"/>
      <c r="I1764" s="114"/>
      <c r="J1764" s="121"/>
    </row>
    <row r="1765" spans="8:10" s="113" customFormat="1" x14ac:dyDescent="0.4">
      <c r="H1765" s="114"/>
      <c r="I1765" s="114"/>
      <c r="J1765" s="121"/>
    </row>
    <row r="1766" spans="8:10" s="113" customFormat="1" x14ac:dyDescent="0.4">
      <c r="H1766" s="114"/>
      <c r="I1766" s="114"/>
      <c r="J1766" s="121"/>
    </row>
    <row r="1767" spans="8:10" s="113" customFormat="1" x14ac:dyDescent="0.4">
      <c r="H1767" s="114"/>
      <c r="I1767" s="114"/>
      <c r="J1767" s="121"/>
    </row>
    <row r="1768" spans="8:10" s="113" customFormat="1" x14ac:dyDescent="0.4">
      <c r="H1768" s="114"/>
      <c r="I1768" s="114"/>
      <c r="J1768" s="121"/>
    </row>
    <row r="1769" spans="8:10" s="113" customFormat="1" x14ac:dyDescent="0.4">
      <c r="H1769" s="114"/>
      <c r="I1769" s="114"/>
      <c r="J1769" s="121"/>
    </row>
    <row r="1770" spans="8:10" s="113" customFormat="1" x14ac:dyDescent="0.4">
      <c r="H1770" s="114"/>
      <c r="I1770" s="114"/>
      <c r="J1770" s="121"/>
    </row>
    <row r="1771" spans="8:10" s="113" customFormat="1" x14ac:dyDescent="0.4">
      <c r="H1771" s="114"/>
      <c r="I1771" s="114"/>
      <c r="J1771" s="121"/>
    </row>
    <row r="1772" spans="8:10" s="113" customFormat="1" x14ac:dyDescent="0.4">
      <c r="H1772" s="114"/>
      <c r="I1772" s="114"/>
      <c r="J1772" s="121"/>
    </row>
    <row r="1773" spans="8:10" s="113" customFormat="1" x14ac:dyDescent="0.4">
      <c r="H1773" s="114"/>
      <c r="I1773" s="114"/>
      <c r="J1773" s="121"/>
    </row>
    <row r="1774" spans="8:10" s="113" customFormat="1" x14ac:dyDescent="0.4">
      <c r="H1774" s="114"/>
      <c r="I1774" s="114"/>
      <c r="J1774" s="121"/>
    </row>
    <row r="1775" spans="8:10" s="113" customFormat="1" x14ac:dyDescent="0.4">
      <c r="H1775" s="114"/>
      <c r="I1775" s="114"/>
      <c r="J1775" s="121"/>
    </row>
    <row r="1776" spans="8:10" s="113" customFormat="1" x14ac:dyDescent="0.4">
      <c r="H1776" s="114"/>
      <c r="I1776" s="114"/>
      <c r="J1776" s="121"/>
    </row>
    <row r="1777" spans="8:10" s="113" customFormat="1" x14ac:dyDescent="0.4">
      <c r="H1777" s="114"/>
      <c r="I1777" s="114"/>
      <c r="J1777" s="121"/>
    </row>
    <row r="1778" spans="8:10" s="113" customFormat="1" x14ac:dyDescent="0.4">
      <c r="H1778" s="114"/>
      <c r="I1778" s="114"/>
      <c r="J1778" s="121"/>
    </row>
    <row r="1779" spans="8:10" s="113" customFormat="1" x14ac:dyDescent="0.4">
      <c r="H1779" s="114"/>
      <c r="I1779" s="114"/>
      <c r="J1779" s="121"/>
    </row>
    <row r="1780" spans="8:10" s="113" customFormat="1" x14ac:dyDescent="0.4">
      <c r="H1780" s="114"/>
      <c r="I1780" s="114"/>
      <c r="J1780" s="121"/>
    </row>
    <row r="1781" spans="8:10" s="113" customFormat="1" x14ac:dyDescent="0.4">
      <c r="H1781" s="114"/>
      <c r="I1781" s="114"/>
      <c r="J1781" s="121"/>
    </row>
    <row r="1782" spans="8:10" s="113" customFormat="1" x14ac:dyDescent="0.4">
      <c r="H1782" s="114"/>
      <c r="I1782" s="114"/>
      <c r="J1782" s="121"/>
    </row>
    <row r="1783" spans="8:10" s="113" customFormat="1" x14ac:dyDescent="0.4">
      <c r="H1783" s="114"/>
      <c r="I1783" s="114"/>
      <c r="J1783" s="121"/>
    </row>
    <row r="1784" spans="8:10" s="113" customFormat="1" x14ac:dyDescent="0.4">
      <c r="H1784" s="114"/>
      <c r="I1784" s="114"/>
      <c r="J1784" s="121"/>
    </row>
    <row r="1785" spans="8:10" s="113" customFormat="1" x14ac:dyDescent="0.4">
      <c r="H1785" s="114"/>
      <c r="I1785" s="114"/>
      <c r="J1785" s="121"/>
    </row>
    <row r="1786" spans="8:10" s="113" customFormat="1" x14ac:dyDescent="0.4">
      <c r="H1786" s="114"/>
      <c r="I1786" s="114"/>
      <c r="J1786" s="121"/>
    </row>
    <row r="1787" spans="8:10" s="113" customFormat="1" x14ac:dyDescent="0.4">
      <c r="H1787" s="114"/>
      <c r="I1787" s="114"/>
      <c r="J1787" s="121"/>
    </row>
    <row r="1788" spans="8:10" s="113" customFormat="1" x14ac:dyDescent="0.4">
      <c r="H1788" s="114"/>
      <c r="I1788" s="114"/>
      <c r="J1788" s="121"/>
    </row>
    <row r="1789" spans="8:10" s="113" customFormat="1" x14ac:dyDescent="0.4">
      <c r="H1789" s="114"/>
      <c r="I1789" s="114"/>
      <c r="J1789" s="121"/>
    </row>
    <row r="1790" spans="8:10" s="113" customFormat="1" x14ac:dyDescent="0.4">
      <c r="H1790" s="114"/>
      <c r="I1790" s="114"/>
      <c r="J1790" s="121"/>
    </row>
    <row r="1791" spans="8:10" s="113" customFormat="1" x14ac:dyDescent="0.4">
      <c r="H1791" s="114"/>
      <c r="I1791" s="114"/>
      <c r="J1791" s="121"/>
    </row>
    <row r="1792" spans="8:10" s="113" customFormat="1" x14ac:dyDescent="0.4">
      <c r="H1792" s="114"/>
      <c r="I1792" s="114"/>
      <c r="J1792" s="121"/>
    </row>
    <row r="1793" spans="8:10" s="113" customFormat="1" x14ac:dyDescent="0.4">
      <c r="H1793" s="114"/>
      <c r="I1793" s="114"/>
      <c r="J1793" s="121"/>
    </row>
    <row r="1794" spans="8:10" s="113" customFormat="1" x14ac:dyDescent="0.4">
      <c r="H1794" s="114"/>
      <c r="I1794" s="114"/>
      <c r="J1794" s="121"/>
    </row>
    <row r="1795" spans="8:10" s="113" customFormat="1" x14ac:dyDescent="0.4">
      <c r="H1795" s="114"/>
      <c r="I1795" s="114"/>
      <c r="J1795" s="121"/>
    </row>
    <row r="1796" spans="8:10" s="113" customFormat="1" x14ac:dyDescent="0.4">
      <c r="H1796" s="114"/>
      <c r="I1796" s="114"/>
      <c r="J1796" s="121"/>
    </row>
    <row r="1797" spans="8:10" s="113" customFormat="1" x14ac:dyDescent="0.4">
      <c r="H1797" s="114"/>
      <c r="I1797" s="114"/>
      <c r="J1797" s="121"/>
    </row>
    <row r="1798" spans="8:10" s="113" customFormat="1" x14ac:dyDescent="0.4">
      <c r="H1798" s="114"/>
      <c r="I1798" s="114"/>
      <c r="J1798" s="121"/>
    </row>
    <row r="1799" spans="8:10" s="113" customFormat="1" x14ac:dyDescent="0.4">
      <c r="H1799" s="114"/>
      <c r="I1799" s="114"/>
      <c r="J1799" s="121"/>
    </row>
    <row r="1800" spans="8:10" s="113" customFormat="1" x14ac:dyDescent="0.4">
      <c r="H1800" s="114"/>
      <c r="I1800" s="114"/>
      <c r="J1800" s="121"/>
    </row>
    <row r="1801" spans="8:10" s="113" customFormat="1" x14ac:dyDescent="0.4">
      <c r="H1801" s="114"/>
      <c r="I1801" s="114"/>
      <c r="J1801" s="121"/>
    </row>
    <row r="1802" spans="8:10" s="113" customFormat="1" x14ac:dyDescent="0.4">
      <c r="H1802" s="114"/>
      <c r="I1802" s="114"/>
      <c r="J1802" s="121"/>
    </row>
    <row r="1803" spans="8:10" s="113" customFormat="1" x14ac:dyDescent="0.4">
      <c r="H1803" s="114"/>
      <c r="I1803" s="114"/>
      <c r="J1803" s="121"/>
    </row>
    <row r="1804" spans="8:10" s="113" customFormat="1" x14ac:dyDescent="0.4">
      <c r="H1804" s="114"/>
      <c r="I1804" s="114"/>
      <c r="J1804" s="121"/>
    </row>
    <row r="1805" spans="8:10" s="113" customFormat="1" x14ac:dyDescent="0.4">
      <c r="H1805" s="114"/>
      <c r="I1805" s="114"/>
      <c r="J1805" s="121"/>
    </row>
    <row r="1806" spans="8:10" s="113" customFormat="1" x14ac:dyDescent="0.4">
      <c r="H1806" s="114"/>
      <c r="I1806" s="114"/>
      <c r="J1806" s="121"/>
    </row>
    <row r="1807" spans="8:10" s="113" customFormat="1" x14ac:dyDescent="0.4">
      <c r="H1807" s="114"/>
      <c r="I1807" s="114"/>
      <c r="J1807" s="121"/>
    </row>
    <row r="1808" spans="8:10" s="113" customFormat="1" x14ac:dyDescent="0.4">
      <c r="H1808" s="114"/>
      <c r="I1808" s="114"/>
      <c r="J1808" s="121"/>
    </row>
    <row r="1809" spans="8:10" s="113" customFormat="1" x14ac:dyDescent="0.4">
      <c r="H1809" s="114"/>
      <c r="I1809" s="114"/>
      <c r="J1809" s="121"/>
    </row>
    <row r="1810" spans="8:10" s="113" customFormat="1" x14ac:dyDescent="0.4">
      <c r="H1810" s="114"/>
      <c r="I1810" s="114"/>
      <c r="J1810" s="121"/>
    </row>
    <row r="1811" spans="8:10" s="113" customFormat="1" x14ac:dyDescent="0.4">
      <c r="H1811" s="114"/>
      <c r="I1811" s="114"/>
      <c r="J1811" s="121"/>
    </row>
    <row r="1812" spans="8:10" s="113" customFormat="1" x14ac:dyDescent="0.4">
      <c r="H1812" s="114"/>
      <c r="I1812" s="114"/>
      <c r="J1812" s="121"/>
    </row>
    <row r="1813" spans="8:10" s="113" customFormat="1" x14ac:dyDescent="0.4">
      <c r="H1813" s="114"/>
      <c r="I1813" s="114"/>
      <c r="J1813" s="121"/>
    </row>
    <row r="1814" spans="8:10" s="113" customFormat="1" x14ac:dyDescent="0.4">
      <c r="H1814" s="114"/>
      <c r="I1814" s="114"/>
      <c r="J1814" s="121"/>
    </row>
    <row r="1815" spans="8:10" s="113" customFormat="1" x14ac:dyDescent="0.4">
      <c r="H1815" s="114"/>
      <c r="I1815" s="114"/>
      <c r="J1815" s="121"/>
    </row>
    <row r="1816" spans="8:10" s="113" customFormat="1" x14ac:dyDescent="0.4">
      <c r="H1816" s="114"/>
      <c r="I1816" s="114"/>
      <c r="J1816" s="121"/>
    </row>
    <row r="1817" spans="8:10" s="113" customFormat="1" x14ac:dyDescent="0.4">
      <c r="H1817" s="114"/>
      <c r="I1817" s="114"/>
      <c r="J1817" s="121"/>
    </row>
    <row r="1818" spans="8:10" s="113" customFormat="1" x14ac:dyDescent="0.4">
      <c r="H1818" s="114"/>
      <c r="I1818" s="114"/>
      <c r="J1818" s="121"/>
    </row>
    <row r="1819" spans="8:10" s="113" customFormat="1" x14ac:dyDescent="0.4">
      <c r="H1819" s="114"/>
      <c r="I1819" s="114"/>
      <c r="J1819" s="121"/>
    </row>
    <row r="1820" spans="8:10" s="113" customFormat="1" x14ac:dyDescent="0.4">
      <c r="H1820" s="114"/>
      <c r="I1820" s="114"/>
      <c r="J1820" s="121"/>
    </row>
    <row r="1821" spans="8:10" s="113" customFormat="1" x14ac:dyDescent="0.4">
      <c r="H1821" s="114"/>
      <c r="I1821" s="114"/>
      <c r="J1821" s="121"/>
    </row>
    <row r="1822" spans="8:10" s="113" customFormat="1" x14ac:dyDescent="0.4">
      <c r="H1822" s="114"/>
      <c r="I1822" s="114"/>
      <c r="J1822" s="121"/>
    </row>
    <row r="1823" spans="8:10" s="113" customFormat="1" x14ac:dyDescent="0.4">
      <c r="H1823" s="114"/>
      <c r="I1823" s="114"/>
      <c r="J1823" s="121"/>
    </row>
    <row r="1824" spans="8:10" s="113" customFormat="1" x14ac:dyDescent="0.4">
      <c r="H1824" s="114"/>
      <c r="I1824" s="114"/>
      <c r="J1824" s="121"/>
    </row>
    <row r="1825" spans="8:10" s="113" customFormat="1" x14ac:dyDescent="0.4">
      <c r="H1825" s="114"/>
      <c r="I1825" s="114"/>
      <c r="J1825" s="121"/>
    </row>
    <row r="1826" spans="8:10" s="113" customFormat="1" x14ac:dyDescent="0.4">
      <c r="H1826" s="114"/>
      <c r="I1826" s="114"/>
      <c r="J1826" s="121"/>
    </row>
    <row r="1827" spans="8:10" s="113" customFormat="1" x14ac:dyDescent="0.4">
      <c r="H1827" s="114"/>
      <c r="I1827" s="114"/>
      <c r="J1827" s="121"/>
    </row>
    <row r="1828" spans="8:10" s="113" customFormat="1" x14ac:dyDescent="0.4">
      <c r="H1828" s="114"/>
      <c r="I1828" s="114"/>
      <c r="J1828" s="121"/>
    </row>
    <row r="1829" spans="8:10" s="113" customFormat="1" x14ac:dyDescent="0.4">
      <c r="H1829" s="114"/>
      <c r="I1829" s="114"/>
      <c r="J1829" s="121"/>
    </row>
    <row r="1830" spans="8:10" s="113" customFormat="1" x14ac:dyDescent="0.4">
      <c r="H1830" s="114"/>
      <c r="I1830" s="114"/>
      <c r="J1830" s="121"/>
    </row>
    <row r="1831" spans="8:10" s="113" customFormat="1" x14ac:dyDescent="0.4">
      <c r="H1831" s="114"/>
      <c r="I1831" s="114"/>
      <c r="J1831" s="121"/>
    </row>
    <row r="1832" spans="8:10" s="113" customFormat="1" x14ac:dyDescent="0.4">
      <c r="H1832" s="114"/>
      <c r="I1832" s="114"/>
      <c r="J1832" s="121"/>
    </row>
    <row r="1833" spans="8:10" s="113" customFormat="1" x14ac:dyDescent="0.4">
      <c r="H1833" s="114"/>
      <c r="I1833" s="114"/>
      <c r="J1833" s="121"/>
    </row>
    <row r="1834" spans="8:10" s="113" customFormat="1" x14ac:dyDescent="0.4">
      <c r="H1834" s="114"/>
      <c r="I1834" s="114"/>
      <c r="J1834" s="121"/>
    </row>
    <row r="1835" spans="8:10" s="113" customFormat="1" x14ac:dyDescent="0.4">
      <c r="H1835" s="114"/>
      <c r="I1835" s="114"/>
      <c r="J1835" s="121"/>
    </row>
    <row r="1836" spans="8:10" s="113" customFormat="1" x14ac:dyDescent="0.4">
      <c r="H1836" s="114"/>
      <c r="I1836" s="114"/>
      <c r="J1836" s="121"/>
    </row>
    <row r="1837" spans="8:10" s="113" customFormat="1" x14ac:dyDescent="0.4">
      <c r="H1837" s="114"/>
      <c r="I1837" s="114"/>
      <c r="J1837" s="121"/>
    </row>
    <row r="1838" spans="8:10" s="113" customFormat="1" x14ac:dyDescent="0.4">
      <c r="H1838" s="114"/>
      <c r="I1838" s="114"/>
      <c r="J1838" s="121"/>
    </row>
    <row r="1839" spans="8:10" s="113" customFormat="1" x14ac:dyDescent="0.4">
      <c r="H1839" s="114"/>
      <c r="I1839" s="114"/>
      <c r="J1839" s="121"/>
    </row>
    <row r="1840" spans="8:10" s="113" customFormat="1" x14ac:dyDescent="0.4">
      <c r="H1840" s="114"/>
      <c r="I1840" s="114"/>
      <c r="J1840" s="121"/>
    </row>
    <row r="1841" spans="8:10" s="113" customFormat="1" x14ac:dyDescent="0.4">
      <c r="H1841" s="114"/>
      <c r="I1841" s="114"/>
      <c r="J1841" s="121"/>
    </row>
    <row r="1842" spans="8:10" s="113" customFormat="1" x14ac:dyDescent="0.4">
      <c r="H1842" s="114"/>
      <c r="I1842" s="114"/>
      <c r="J1842" s="121"/>
    </row>
    <row r="1843" spans="8:10" s="113" customFormat="1" x14ac:dyDescent="0.4">
      <c r="H1843" s="114"/>
      <c r="I1843" s="114"/>
      <c r="J1843" s="121"/>
    </row>
    <row r="1844" spans="8:10" s="113" customFormat="1" x14ac:dyDescent="0.4">
      <c r="H1844" s="114"/>
      <c r="I1844" s="114"/>
      <c r="J1844" s="121"/>
    </row>
    <row r="1845" spans="8:10" s="113" customFormat="1" x14ac:dyDescent="0.4">
      <c r="H1845" s="114"/>
      <c r="I1845" s="114"/>
      <c r="J1845" s="121"/>
    </row>
    <row r="1846" spans="8:10" s="113" customFormat="1" x14ac:dyDescent="0.4">
      <c r="H1846" s="114"/>
      <c r="I1846" s="114"/>
      <c r="J1846" s="121"/>
    </row>
    <row r="1847" spans="8:10" s="113" customFormat="1" x14ac:dyDescent="0.4">
      <c r="H1847" s="114"/>
      <c r="I1847" s="114"/>
      <c r="J1847" s="121"/>
    </row>
    <row r="1848" spans="8:10" s="113" customFormat="1" x14ac:dyDescent="0.4">
      <c r="H1848" s="114"/>
      <c r="I1848" s="114"/>
      <c r="J1848" s="121"/>
    </row>
    <row r="1849" spans="8:10" s="113" customFormat="1" x14ac:dyDescent="0.4">
      <c r="H1849" s="114"/>
      <c r="I1849" s="114"/>
      <c r="J1849" s="121"/>
    </row>
    <row r="1850" spans="8:10" s="113" customFormat="1" x14ac:dyDescent="0.4">
      <c r="H1850" s="114"/>
      <c r="I1850" s="114"/>
      <c r="J1850" s="121"/>
    </row>
    <row r="1851" spans="8:10" s="113" customFormat="1" x14ac:dyDescent="0.4">
      <c r="H1851" s="114"/>
      <c r="I1851" s="114"/>
      <c r="J1851" s="121"/>
    </row>
    <row r="1852" spans="8:10" s="113" customFormat="1" x14ac:dyDescent="0.4">
      <c r="H1852" s="114"/>
      <c r="I1852" s="114"/>
      <c r="J1852" s="121"/>
    </row>
    <row r="1853" spans="8:10" s="113" customFormat="1" x14ac:dyDescent="0.4">
      <c r="H1853" s="114"/>
      <c r="I1853" s="114"/>
      <c r="J1853" s="121"/>
    </row>
    <row r="1854" spans="8:10" s="113" customFormat="1" x14ac:dyDescent="0.4">
      <c r="H1854" s="114"/>
      <c r="I1854" s="114"/>
      <c r="J1854" s="121"/>
    </row>
    <row r="1855" spans="8:10" s="113" customFormat="1" x14ac:dyDescent="0.4">
      <c r="H1855" s="114"/>
      <c r="I1855" s="114"/>
      <c r="J1855" s="121"/>
    </row>
    <row r="1856" spans="8:10" s="113" customFormat="1" x14ac:dyDescent="0.4">
      <c r="H1856" s="114"/>
      <c r="I1856" s="114"/>
      <c r="J1856" s="121"/>
    </row>
    <row r="1857" spans="8:10" s="113" customFormat="1" x14ac:dyDescent="0.4">
      <c r="H1857" s="114"/>
      <c r="I1857" s="114"/>
      <c r="J1857" s="121"/>
    </row>
    <row r="1858" spans="8:10" s="113" customFormat="1" x14ac:dyDescent="0.4">
      <c r="H1858" s="114"/>
      <c r="I1858" s="114"/>
      <c r="J1858" s="121"/>
    </row>
    <row r="1859" spans="8:10" s="113" customFormat="1" x14ac:dyDescent="0.4">
      <c r="H1859" s="114"/>
      <c r="I1859" s="114"/>
      <c r="J1859" s="121"/>
    </row>
    <row r="1860" spans="8:10" s="113" customFormat="1" x14ac:dyDescent="0.4">
      <c r="H1860" s="114"/>
      <c r="I1860" s="114"/>
      <c r="J1860" s="121"/>
    </row>
    <row r="1861" spans="8:10" s="113" customFormat="1" x14ac:dyDescent="0.4">
      <c r="H1861" s="114"/>
      <c r="I1861" s="114"/>
      <c r="J1861" s="121"/>
    </row>
    <row r="1862" spans="8:10" s="113" customFormat="1" x14ac:dyDescent="0.4">
      <c r="H1862" s="114"/>
      <c r="I1862" s="114"/>
      <c r="J1862" s="121"/>
    </row>
    <row r="1863" spans="8:10" s="113" customFormat="1" x14ac:dyDescent="0.4">
      <c r="H1863" s="114"/>
      <c r="I1863" s="114"/>
      <c r="J1863" s="121"/>
    </row>
    <row r="1864" spans="8:10" s="113" customFormat="1" x14ac:dyDescent="0.4">
      <c r="H1864" s="114"/>
      <c r="I1864" s="114"/>
      <c r="J1864" s="121"/>
    </row>
    <row r="1865" spans="8:10" s="113" customFormat="1" x14ac:dyDescent="0.4">
      <c r="H1865" s="114"/>
      <c r="I1865" s="114"/>
      <c r="J1865" s="121"/>
    </row>
    <row r="1866" spans="8:10" s="113" customFormat="1" x14ac:dyDescent="0.4">
      <c r="H1866" s="114"/>
      <c r="I1866" s="114"/>
      <c r="J1866" s="121"/>
    </row>
    <row r="1867" spans="8:10" s="113" customFormat="1" x14ac:dyDescent="0.4">
      <c r="H1867" s="114"/>
      <c r="I1867" s="114"/>
      <c r="J1867" s="121"/>
    </row>
    <row r="1868" spans="8:10" s="113" customFormat="1" x14ac:dyDescent="0.4">
      <c r="H1868" s="114"/>
      <c r="I1868" s="114"/>
      <c r="J1868" s="121"/>
    </row>
    <row r="1869" spans="8:10" s="113" customFormat="1" x14ac:dyDescent="0.4">
      <c r="H1869" s="114"/>
      <c r="I1869" s="114"/>
      <c r="J1869" s="121"/>
    </row>
    <row r="1870" spans="8:10" s="113" customFormat="1" x14ac:dyDescent="0.4">
      <c r="H1870" s="114"/>
      <c r="I1870" s="114"/>
      <c r="J1870" s="121"/>
    </row>
    <row r="1871" spans="8:10" s="113" customFormat="1" x14ac:dyDescent="0.4">
      <c r="H1871" s="114"/>
      <c r="I1871" s="114"/>
      <c r="J1871" s="121"/>
    </row>
    <row r="1872" spans="8:10" s="113" customFormat="1" x14ac:dyDescent="0.4">
      <c r="H1872" s="114"/>
      <c r="I1872" s="114"/>
      <c r="J1872" s="121"/>
    </row>
    <row r="1873" spans="8:10" s="113" customFormat="1" x14ac:dyDescent="0.4">
      <c r="H1873" s="114"/>
      <c r="I1873" s="114"/>
      <c r="J1873" s="121"/>
    </row>
    <row r="1874" spans="8:10" s="113" customFormat="1" x14ac:dyDescent="0.4">
      <c r="H1874" s="114"/>
      <c r="I1874" s="114"/>
      <c r="J1874" s="121"/>
    </row>
    <row r="1875" spans="8:10" s="113" customFormat="1" x14ac:dyDescent="0.4">
      <c r="H1875" s="114"/>
      <c r="I1875" s="114"/>
      <c r="J1875" s="121"/>
    </row>
    <row r="1876" spans="8:10" s="113" customFormat="1" x14ac:dyDescent="0.4">
      <c r="H1876" s="114"/>
      <c r="I1876" s="114"/>
      <c r="J1876" s="121"/>
    </row>
    <row r="1877" spans="8:10" s="113" customFormat="1" x14ac:dyDescent="0.4">
      <c r="H1877" s="114"/>
      <c r="I1877" s="114"/>
      <c r="J1877" s="121"/>
    </row>
    <row r="1878" spans="8:10" s="113" customFormat="1" x14ac:dyDescent="0.4">
      <c r="H1878" s="114"/>
      <c r="I1878" s="114"/>
      <c r="J1878" s="121"/>
    </row>
    <row r="1879" spans="8:10" s="113" customFormat="1" x14ac:dyDescent="0.4">
      <c r="H1879" s="114"/>
      <c r="I1879" s="114"/>
      <c r="J1879" s="121"/>
    </row>
    <row r="1880" spans="8:10" s="113" customFormat="1" x14ac:dyDescent="0.4">
      <c r="H1880" s="114"/>
      <c r="I1880" s="114"/>
      <c r="J1880" s="121"/>
    </row>
    <row r="1881" spans="8:10" s="113" customFormat="1" x14ac:dyDescent="0.4">
      <c r="H1881" s="114"/>
      <c r="I1881" s="114"/>
      <c r="J1881" s="121"/>
    </row>
    <row r="1882" spans="8:10" s="113" customFormat="1" x14ac:dyDescent="0.4">
      <c r="H1882" s="114"/>
      <c r="I1882" s="114"/>
      <c r="J1882" s="121"/>
    </row>
    <row r="1883" spans="8:10" s="113" customFormat="1" x14ac:dyDescent="0.4">
      <c r="H1883" s="114"/>
      <c r="I1883" s="114"/>
      <c r="J1883" s="121"/>
    </row>
    <row r="1884" spans="8:10" s="113" customFormat="1" x14ac:dyDescent="0.4">
      <c r="H1884" s="114"/>
      <c r="I1884" s="114"/>
      <c r="J1884" s="121"/>
    </row>
    <row r="1885" spans="8:10" s="113" customFormat="1" x14ac:dyDescent="0.4">
      <c r="H1885" s="114"/>
      <c r="I1885" s="114"/>
      <c r="J1885" s="121"/>
    </row>
    <row r="1886" spans="8:10" s="113" customFormat="1" x14ac:dyDescent="0.4">
      <c r="H1886" s="114"/>
      <c r="I1886" s="114"/>
      <c r="J1886" s="121"/>
    </row>
    <row r="1887" spans="8:10" s="113" customFormat="1" x14ac:dyDescent="0.4">
      <c r="H1887" s="114"/>
      <c r="I1887" s="114"/>
      <c r="J1887" s="121"/>
    </row>
    <row r="1888" spans="8:10" s="113" customFormat="1" x14ac:dyDescent="0.4">
      <c r="H1888" s="114"/>
      <c r="I1888" s="114"/>
      <c r="J1888" s="121"/>
    </row>
    <row r="1889" spans="8:10" s="113" customFormat="1" x14ac:dyDescent="0.4">
      <c r="H1889" s="114"/>
      <c r="I1889" s="114"/>
      <c r="J1889" s="121"/>
    </row>
    <row r="1890" spans="8:10" s="113" customFormat="1" x14ac:dyDescent="0.4">
      <c r="H1890" s="114"/>
      <c r="I1890" s="114"/>
      <c r="J1890" s="121"/>
    </row>
    <row r="1891" spans="8:10" s="113" customFormat="1" x14ac:dyDescent="0.4">
      <c r="H1891" s="114"/>
      <c r="I1891" s="114"/>
      <c r="J1891" s="121"/>
    </row>
    <row r="1892" spans="8:10" s="113" customFormat="1" x14ac:dyDescent="0.4">
      <c r="H1892" s="114"/>
      <c r="I1892" s="114"/>
      <c r="J1892" s="121"/>
    </row>
    <row r="1893" spans="8:10" s="113" customFormat="1" x14ac:dyDescent="0.4">
      <c r="H1893" s="114"/>
      <c r="I1893" s="114"/>
      <c r="J1893" s="121"/>
    </row>
    <row r="1894" spans="8:10" s="113" customFormat="1" x14ac:dyDescent="0.4">
      <c r="H1894" s="114"/>
      <c r="I1894" s="114"/>
      <c r="J1894" s="121"/>
    </row>
    <row r="1895" spans="8:10" s="113" customFormat="1" x14ac:dyDescent="0.4">
      <c r="H1895" s="114"/>
      <c r="I1895" s="114"/>
      <c r="J1895" s="121"/>
    </row>
    <row r="1896" spans="8:10" s="113" customFormat="1" x14ac:dyDescent="0.4">
      <c r="H1896" s="114"/>
      <c r="I1896" s="114"/>
      <c r="J1896" s="121"/>
    </row>
    <row r="1897" spans="8:10" s="113" customFormat="1" x14ac:dyDescent="0.4">
      <c r="H1897" s="114"/>
      <c r="I1897" s="114"/>
      <c r="J1897" s="121"/>
    </row>
    <row r="1898" spans="8:10" s="113" customFormat="1" x14ac:dyDescent="0.4">
      <c r="H1898" s="114"/>
      <c r="I1898" s="114"/>
      <c r="J1898" s="121"/>
    </row>
    <row r="1899" spans="8:10" s="113" customFormat="1" x14ac:dyDescent="0.4">
      <c r="H1899" s="114"/>
      <c r="I1899" s="114"/>
      <c r="J1899" s="121"/>
    </row>
    <row r="1900" spans="8:10" s="113" customFormat="1" x14ac:dyDescent="0.4">
      <c r="H1900" s="114"/>
      <c r="I1900" s="114"/>
      <c r="J1900" s="121"/>
    </row>
    <row r="1901" spans="8:10" s="113" customFormat="1" x14ac:dyDescent="0.4">
      <c r="H1901" s="114"/>
      <c r="I1901" s="114"/>
      <c r="J1901" s="121"/>
    </row>
    <row r="1902" spans="8:10" s="113" customFormat="1" x14ac:dyDescent="0.4">
      <c r="H1902" s="114"/>
      <c r="I1902" s="114"/>
      <c r="J1902" s="121"/>
    </row>
    <row r="1903" spans="8:10" s="113" customFormat="1" x14ac:dyDescent="0.4">
      <c r="H1903" s="114"/>
      <c r="I1903" s="114"/>
      <c r="J1903" s="121"/>
    </row>
    <row r="1904" spans="8:10" s="113" customFormat="1" x14ac:dyDescent="0.4">
      <c r="H1904" s="114"/>
      <c r="I1904" s="114"/>
      <c r="J1904" s="121"/>
    </row>
    <row r="1905" spans="8:10" s="113" customFormat="1" x14ac:dyDescent="0.4">
      <c r="H1905" s="114"/>
      <c r="I1905" s="114"/>
      <c r="J1905" s="121"/>
    </row>
    <row r="1906" spans="8:10" s="113" customFormat="1" x14ac:dyDescent="0.4">
      <c r="H1906" s="114"/>
      <c r="I1906" s="114"/>
      <c r="J1906" s="121"/>
    </row>
    <row r="1907" spans="8:10" s="113" customFormat="1" x14ac:dyDescent="0.4">
      <c r="H1907" s="114"/>
      <c r="I1907" s="114"/>
      <c r="J1907" s="121"/>
    </row>
    <row r="1908" spans="8:10" s="113" customFormat="1" x14ac:dyDescent="0.4">
      <c r="H1908" s="114"/>
      <c r="I1908" s="114"/>
      <c r="J1908" s="121"/>
    </row>
    <row r="1909" spans="8:10" s="113" customFormat="1" x14ac:dyDescent="0.4">
      <c r="H1909" s="114"/>
      <c r="I1909" s="114"/>
      <c r="J1909" s="121"/>
    </row>
    <row r="1910" spans="8:10" s="113" customFormat="1" x14ac:dyDescent="0.4">
      <c r="H1910" s="114"/>
      <c r="I1910" s="114"/>
      <c r="J1910" s="121"/>
    </row>
    <row r="1911" spans="8:10" s="113" customFormat="1" x14ac:dyDescent="0.4">
      <c r="H1911" s="114"/>
      <c r="I1911" s="114"/>
      <c r="J1911" s="121"/>
    </row>
    <row r="1912" spans="8:10" s="113" customFormat="1" x14ac:dyDescent="0.4">
      <c r="H1912" s="114"/>
      <c r="I1912" s="114"/>
      <c r="J1912" s="121"/>
    </row>
    <row r="1913" spans="8:10" s="113" customFormat="1" x14ac:dyDescent="0.4">
      <c r="H1913" s="114"/>
      <c r="I1913" s="114"/>
      <c r="J1913" s="121"/>
    </row>
    <row r="1914" spans="8:10" s="113" customFormat="1" x14ac:dyDescent="0.4">
      <c r="H1914" s="114"/>
      <c r="I1914" s="114"/>
      <c r="J1914" s="121"/>
    </row>
    <row r="1915" spans="8:10" s="113" customFormat="1" x14ac:dyDescent="0.4">
      <c r="H1915" s="114"/>
      <c r="I1915" s="114"/>
      <c r="J1915" s="121"/>
    </row>
    <row r="1916" spans="8:10" s="113" customFormat="1" x14ac:dyDescent="0.4">
      <c r="H1916" s="114"/>
      <c r="I1916" s="114"/>
      <c r="J1916" s="121"/>
    </row>
    <row r="1917" spans="8:10" s="113" customFormat="1" x14ac:dyDescent="0.4">
      <c r="H1917" s="114"/>
      <c r="I1917" s="114"/>
      <c r="J1917" s="121"/>
    </row>
    <row r="1918" spans="8:10" s="113" customFormat="1" x14ac:dyDescent="0.4">
      <c r="H1918" s="114"/>
      <c r="I1918" s="114"/>
      <c r="J1918" s="121"/>
    </row>
    <row r="1919" spans="8:10" s="113" customFormat="1" x14ac:dyDescent="0.4">
      <c r="H1919" s="114"/>
      <c r="I1919" s="114"/>
      <c r="J1919" s="121"/>
    </row>
    <row r="1920" spans="8:10" s="113" customFormat="1" x14ac:dyDescent="0.4">
      <c r="H1920" s="114"/>
      <c r="I1920" s="114"/>
      <c r="J1920" s="121"/>
    </row>
    <row r="1921" spans="8:10" s="113" customFormat="1" x14ac:dyDescent="0.4">
      <c r="H1921" s="114"/>
      <c r="I1921" s="114"/>
      <c r="J1921" s="121"/>
    </row>
    <row r="1922" spans="8:10" s="113" customFormat="1" x14ac:dyDescent="0.4">
      <c r="H1922" s="114"/>
      <c r="I1922" s="114"/>
      <c r="J1922" s="121"/>
    </row>
    <row r="1923" spans="8:10" s="113" customFormat="1" x14ac:dyDescent="0.4">
      <c r="H1923" s="114"/>
      <c r="I1923" s="114"/>
      <c r="J1923" s="121"/>
    </row>
    <row r="1924" spans="8:10" s="113" customFormat="1" x14ac:dyDescent="0.4">
      <c r="H1924" s="114"/>
      <c r="I1924" s="114"/>
      <c r="J1924" s="121"/>
    </row>
    <row r="1925" spans="8:10" s="113" customFormat="1" x14ac:dyDescent="0.4">
      <c r="H1925" s="114"/>
      <c r="I1925" s="114"/>
      <c r="J1925" s="121"/>
    </row>
    <row r="1926" spans="8:10" s="113" customFormat="1" x14ac:dyDescent="0.4">
      <c r="H1926" s="114"/>
      <c r="I1926" s="114"/>
      <c r="J1926" s="121"/>
    </row>
    <row r="1927" spans="8:10" s="113" customFormat="1" x14ac:dyDescent="0.4">
      <c r="H1927" s="114"/>
      <c r="I1927" s="114"/>
      <c r="J1927" s="121"/>
    </row>
    <row r="1928" spans="8:10" s="113" customFormat="1" x14ac:dyDescent="0.4">
      <c r="H1928" s="114"/>
      <c r="I1928" s="114"/>
      <c r="J1928" s="121"/>
    </row>
    <row r="1929" spans="8:10" s="113" customFormat="1" x14ac:dyDescent="0.4">
      <c r="H1929" s="114"/>
      <c r="I1929" s="114"/>
      <c r="J1929" s="121"/>
    </row>
    <row r="1930" spans="8:10" s="113" customFormat="1" x14ac:dyDescent="0.4">
      <c r="H1930" s="114"/>
      <c r="I1930" s="114"/>
      <c r="J1930" s="121"/>
    </row>
    <row r="1931" spans="8:10" s="113" customFormat="1" x14ac:dyDescent="0.4">
      <c r="H1931" s="114"/>
      <c r="I1931" s="114"/>
      <c r="J1931" s="121"/>
    </row>
    <row r="1932" spans="8:10" s="113" customFormat="1" x14ac:dyDescent="0.4">
      <c r="H1932" s="114"/>
      <c r="I1932" s="114"/>
      <c r="J1932" s="121"/>
    </row>
    <row r="1933" spans="8:10" s="113" customFormat="1" x14ac:dyDescent="0.4">
      <c r="H1933" s="114"/>
      <c r="I1933" s="114"/>
      <c r="J1933" s="121"/>
    </row>
    <row r="1934" spans="8:10" s="113" customFormat="1" x14ac:dyDescent="0.4">
      <c r="H1934" s="114"/>
      <c r="I1934" s="114"/>
      <c r="J1934" s="121"/>
    </row>
    <row r="1935" spans="8:10" s="113" customFormat="1" x14ac:dyDescent="0.4">
      <c r="H1935" s="114"/>
      <c r="I1935" s="114"/>
      <c r="J1935" s="121"/>
    </row>
    <row r="1936" spans="8:10" s="113" customFormat="1" x14ac:dyDescent="0.4">
      <c r="H1936" s="114"/>
      <c r="I1936" s="114"/>
      <c r="J1936" s="121"/>
    </row>
    <row r="1937" spans="8:10" s="113" customFormat="1" x14ac:dyDescent="0.4">
      <c r="H1937" s="114"/>
      <c r="I1937" s="114"/>
      <c r="J1937" s="121"/>
    </row>
    <row r="1938" spans="8:10" s="113" customFormat="1" x14ac:dyDescent="0.4">
      <c r="H1938" s="114"/>
      <c r="I1938" s="114"/>
      <c r="J1938" s="121"/>
    </row>
    <row r="1939" spans="8:10" s="113" customFormat="1" x14ac:dyDescent="0.4">
      <c r="H1939" s="114"/>
      <c r="I1939" s="114"/>
      <c r="J1939" s="121"/>
    </row>
    <row r="1940" spans="8:10" s="113" customFormat="1" x14ac:dyDescent="0.4">
      <c r="H1940" s="114"/>
      <c r="I1940" s="114"/>
      <c r="J1940" s="121"/>
    </row>
    <row r="1941" spans="8:10" s="113" customFormat="1" x14ac:dyDescent="0.4">
      <c r="H1941" s="114"/>
      <c r="I1941" s="114"/>
      <c r="J1941" s="121"/>
    </row>
    <row r="1942" spans="8:10" s="113" customFormat="1" x14ac:dyDescent="0.4">
      <c r="H1942" s="114"/>
      <c r="I1942" s="114"/>
      <c r="J1942" s="121"/>
    </row>
    <row r="1943" spans="8:10" s="113" customFormat="1" x14ac:dyDescent="0.4">
      <c r="H1943" s="114"/>
      <c r="I1943" s="114"/>
      <c r="J1943" s="121"/>
    </row>
    <row r="1944" spans="8:10" s="113" customFormat="1" x14ac:dyDescent="0.4">
      <c r="H1944" s="114"/>
      <c r="I1944" s="114"/>
      <c r="J1944" s="121"/>
    </row>
    <row r="1945" spans="8:10" s="113" customFormat="1" x14ac:dyDescent="0.4">
      <c r="H1945" s="114"/>
      <c r="I1945" s="114"/>
      <c r="J1945" s="121"/>
    </row>
    <row r="1946" spans="8:10" s="113" customFormat="1" x14ac:dyDescent="0.4">
      <c r="H1946" s="114"/>
      <c r="I1946" s="114"/>
      <c r="J1946" s="121"/>
    </row>
    <row r="1947" spans="8:10" s="113" customFormat="1" x14ac:dyDescent="0.4">
      <c r="H1947" s="114"/>
      <c r="I1947" s="114"/>
      <c r="J1947" s="121"/>
    </row>
    <row r="1948" spans="8:10" s="113" customFormat="1" x14ac:dyDescent="0.4">
      <c r="H1948" s="114"/>
      <c r="I1948" s="114"/>
      <c r="J1948" s="121"/>
    </row>
    <row r="1949" spans="8:10" s="113" customFormat="1" x14ac:dyDescent="0.4">
      <c r="H1949" s="114"/>
      <c r="I1949" s="114"/>
      <c r="J1949" s="121"/>
    </row>
    <row r="1950" spans="8:10" s="113" customFormat="1" x14ac:dyDescent="0.4">
      <c r="H1950" s="114"/>
      <c r="I1950" s="114"/>
      <c r="J1950" s="121"/>
    </row>
    <row r="1951" spans="8:10" s="113" customFormat="1" x14ac:dyDescent="0.4">
      <c r="H1951" s="114"/>
      <c r="I1951" s="114"/>
      <c r="J1951" s="121"/>
    </row>
    <row r="1952" spans="8:10" s="113" customFormat="1" x14ac:dyDescent="0.4">
      <c r="H1952" s="114"/>
      <c r="I1952" s="114"/>
      <c r="J1952" s="121"/>
    </row>
    <row r="1953" spans="8:10" s="113" customFormat="1" x14ac:dyDescent="0.4">
      <c r="H1953" s="114"/>
      <c r="I1953" s="114"/>
      <c r="J1953" s="121"/>
    </row>
    <row r="1954" spans="8:10" s="113" customFormat="1" x14ac:dyDescent="0.4">
      <c r="H1954" s="114"/>
      <c r="I1954" s="114"/>
      <c r="J1954" s="121"/>
    </row>
    <row r="1955" spans="8:10" s="113" customFormat="1" x14ac:dyDescent="0.4">
      <c r="H1955" s="114"/>
      <c r="I1955" s="114"/>
      <c r="J1955" s="121"/>
    </row>
    <row r="1956" spans="8:10" s="113" customFormat="1" x14ac:dyDescent="0.4">
      <c r="H1956" s="114"/>
      <c r="I1956" s="114"/>
      <c r="J1956" s="121"/>
    </row>
    <row r="1957" spans="8:10" s="113" customFormat="1" x14ac:dyDescent="0.4">
      <c r="H1957" s="114"/>
      <c r="I1957" s="114"/>
      <c r="J1957" s="121"/>
    </row>
    <row r="1958" spans="8:10" s="113" customFormat="1" x14ac:dyDescent="0.4">
      <c r="H1958" s="114"/>
      <c r="I1958" s="114"/>
      <c r="J1958" s="121"/>
    </row>
    <row r="1959" spans="8:10" s="113" customFormat="1" x14ac:dyDescent="0.4">
      <c r="H1959" s="114"/>
      <c r="I1959" s="114"/>
      <c r="J1959" s="121"/>
    </row>
    <row r="1960" spans="8:10" s="113" customFormat="1" x14ac:dyDescent="0.4">
      <c r="H1960" s="114"/>
      <c r="I1960" s="114"/>
      <c r="J1960" s="121"/>
    </row>
    <row r="1961" spans="8:10" s="113" customFormat="1" x14ac:dyDescent="0.4">
      <c r="H1961" s="114"/>
      <c r="I1961" s="114"/>
      <c r="J1961" s="121"/>
    </row>
    <row r="1962" spans="8:10" s="113" customFormat="1" x14ac:dyDescent="0.4">
      <c r="H1962" s="114"/>
      <c r="I1962" s="114"/>
      <c r="J1962" s="121"/>
    </row>
    <row r="1963" spans="8:10" s="113" customFormat="1" x14ac:dyDescent="0.4">
      <c r="H1963" s="114"/>
      <c r="I1963" s="114"/>
      <c r="J1963" s="121"/>
    </row>
    <row r="1964" spans="8:10" s="113" customFormat="1" x14ac:dyDescent="0.4">
      <c r="H1964" s="114"/>
      <c r="I1964" s="114"/>
      <c r="J1964" s="121"/>
    </row>
    <row r="1965" spans="8:10" s="113" customFormat="1" x14ac:dyDescent="0.4">
      <c r="H1965" s="114"/>
      <c r="I1965" s="114"/>
      <c r="J1965" s="121"/>
    </row>
    <row r="1966" spans="8:10" s="113" customFormat="1" x14ac:dyDescent="0.4">
      <c r="H1966" s="114"/>
      <c r="I1966" s="114"/>
      <c r="J1966" s="121"/>
    </row>
    <row r="1967" spans="8:10" s="113" customFormat="1" x14ac:dyDescent="0.4">
      <c r="H1967" s="114"/>
      <c r="I1967" s="114"/>
      <c r="J1967" s="121"/>
    </row>
    <row r="1968" spans="8:10" s="113" customFormat="1" x14ac:dyDescent="0.4">
      <c r="H1968" s="114"/>
      <c r="I1968" s="114"/>
      <c r="J1968" s="121"/>
    </row>
    <row r="1969" spans="8:10" s="113" customFormat="1" x14ac:dyDescent="0.4">
      <c r="H1969" s="114"/>
      <c r="I1969" s="114"/>
      <c r="J1969" s="121"/>
    </row>
    <row r="1970" spans="8:10" s="113" customFormat="1" x14ac:dyDescent="0.4">
      <c r="H1970" s="114"/>
      <c r="I1970" s="114"/>
      <c r="J1970" s="121"/>
    </row>
    <row r="1971" spans="8:10" s="113" customFormat="1" x14ac:dyDescent="0.4">
      <c r="H1971" s="114"/>
      <c r="I1971" s="114"/>
      <c r="J1971" s="121"/>
    </row>
    <row r="1972" spans="8:10" s="113" customFormat="1" x14ac:dyDescent="0.4">
      <c r="H1972" s="114"/>
      <c r="I1972" s="114"/>
      <c r="J1972" s="121"/>
    </row>
    <row r="1973" spans="8:10" s="113" customFormat="1" x14ac:dyDescent="0.4">
      <c r="H1973" s="114"/>
      <c r="I1973" s="114"/>
      <c r="J1973" s="121"/>
    </row>
    <row r="1974" spans="8:10" s="113" customFormat="1" x14ac:dyDescent="0.4">
      <c r="H1974" s="114"/>
      <c r="I1974" s="114"/>
      <c r="J1974" s="121"/>
    </row>
    <row r="1975" spans="8:10" s="113" customFormat="1" x14ac:dyDescent="0.4">
      <c r="H1975" s="114"/>
      <c r="I1975" s="114"/>
      <c r="J1975" s="121"/>
    </row>
    <row r="1976" spans="8:10" s="113" customFormat="1" x14ac:dyDescent="0.4">
      <c r="H1976" s="114"/>
      <c r="I1976" s="114"/>
      <c r="J1976" s="121"/>
    </row>
    <row r="1977" spans="8:10" s="113" customFormat="1" x14ac:dyDescent="0.4">
      <c r="H1977" s="114"/>
      <c r="I1977" s="114"/>
      <c r="J1977" s="121"/>
    </row>
    <row r="1978" spans="8:10" s="113" customFormat="1" x14ac:dyDescent="0.4">
      <c r="H1978" s="114"/>
      <c r="I1978" s="114"/>
      <c r="J1978" s="121"/>
    </row>
    <row r="1979" spans="8:10" s="113" customFormat="1" x14ac:dyDescent="0.4">
      <c r="H1979" s="114"/>
      <c r="I1979" s="114"/>
      <c r="J1979" s="121"/>
    </row>
    <row r="1980" spans="8:10" s="113" customFormat="1" x14ac:dyDescent="0.4">
      <c r="H1980" s="114"/>
      <c r="I1980" s="114"/>
      <c r="J1980" s="121"/>
    </row>
    <row r="1981" spans="8:10" s="113" customFormat="1" x14ac:dyDescent="0.4">
      <c r="H1981" s="114"/>
      <c r="I1981" s="114"/>
      <c r="J1981" s="121"/>
    </row>
    <row r="1982" spans="8:10" s="113" customFormat="1" x14ac:dyDescent="0.4">
      <c r="H1982" s="114"/>
      <c r="I1982" s="114"/>
      <c r="J1982" s="121"/>
    </row>
    <row r="1983" spans="8:10" s="113" customFormat="1" x14ac:dyDescent="0.4">
      <c r="H1983" s="114"/>
      <c r="I1983" s="114"/>
      <c r="J1983" s="121"/>
    </row>
    <row r="1984" spans="8:10" s="113" customFormat="1" x14ac:dyDescent="0.4">
      <c r="H1984" s="114"/>
      <c r="I1984" s="114"/>
      <c r="J1984" s="121"/>
    </row>
    <row r="1985" spans="8:10" s="113" customFormat="1" x14ac:dyDescent="0.4">
      <c r="H1985" s="114"/>
      <c r="I1985" s="114"/>
      <c r="J1985" s="121"/>
    </row>
    <row r="1986" spans="8:10" s="113" customFormat="1" x14ac:dyDescent="0.4">
      <c r="H1986" s="114"/>
      <c r="I1986" s="114"/>
      <c r="J1986" s="121"/>
    </row>
    <row r="1987" spans="8:10" s="113" customFormat="1" x14ac:dyDescent="0.4">
      <c r="H1987" s="114"/>
      <c r="I1987" s="114"/>
      <c r="J1987" s="121"/>
    </row>
    <row r="1988" spans="8:10" s="113" customFormat="1" x14ac:dyDescent="0.4">
      <c r="H1988" s="114"/>
      <c r="I1988" s="114"/>
      <c r="J1988" s="121"/>
    </row>
    <row r="1989" spans="8:10" s="113" customFormat="1" x14ac:dyDescent="0.4">
      <c r="H1989" s="114"/>
      <c r="I1989" s="114"/>
      <c r="J1989" s="121"/>
    </row>
    <row r="1990" spans="8:10" s="113" customFormat="1" x14ac:dyDescent="0.4">
      <c r="H1990" s="114"/>
      <c r="I1990" s="114"/>
      <c r="J1990" s="121"/>
    </row>
    <row r="1991" spans="8:10" s="113" customFormat="1" x14ac:dyDescent="0.4">
      <c r="H1991" s="114"/>
      <c r="I1991" s="114"/>
      <c r="J1991" s="121"/>
    </row>
    <row r="1992" spans="8:10" s="113" customFormat="1" x14ac:dyDescent="0.4">
      <c r="H1992" s="114"/>
      <c r="I1992" s="114"/>
      <c r="J1992" s="121"/>
    </row>
    <row r="1993" spans="8:10" s="113" customFormat="1" x14ac:dyDescent="0.4">
      <c r="H1993" s="114"/>
      <c r="I1993" s="114"/>
      <c r="J1993" s="121"/>
    </row>
    <row r="1994" spans="8:10" s="113" customFormat="1" x14ac:dyDescent="0.4">
      <c r="H1994" s="114"/>
      <c r="I1994" s="114"/>
      <c r="J1994" s="121"/>
    </row>
    <row r="1995" spans="8:10" s="113" customFormat="1" x14ac:dyDescent="0.4">
      <c r="H1995" s="114"/>
      <c r="I1995" s="114"/>
      <c r="J1995" s="121"/>
    </row>
    <row r="1996" spans="8:10" s="113" customFormat="1" x14ac:dyDescent="0.4">
      <c r="H1996" s="114"/>
      <c r="I1996" s="114"/>
      <c r="J1996" s="121"/>
    </row>
    <row r="1997" spans="8:10" s="113" customFormat="1" x14ac:dyDescent="0.4">
      <c r="H1997" s="114"/>
      <c r="I1997" s="114"/>
      <c r="J1997" s="121"/>
    </row>
    <row r="1998" spans="8:10" s="113" customFormat="1" x14ac:dyDescent="0.4">
      <c r="H1998" s="114"/>
      <c r="I1998" s="114"/>
      <c r="J1998" s="121"/>
    </row>
    <row r="1999" spans="8:10" s="113" customFormat="1" x14ac:dyDescent="0.4">
      <c r="H1999" s="114"/>
      <c r="I1999" s="114"/>
      <c r="J1999" s="121"/>
    </row>
    <row r="2000" spans="8:10" s="113" customFormat="1" x14ac:dyDescent="0.4">
      <c r="H2000" s="114"/>
      <c r="I2000" s="114"/>
      <c r="J2000" s="121"/>
    </row>
    <row r="2001" spans="8:10" s="113" customFormat="1" x14ac:dyDescent="0.4">
      <c r="H2001" s="114"/>
      <c r="I2001" s="114"/>
      <c r="J2001" s="121"/>
    </row>
    <row r="2002" spans="8:10" s="113" customFormat="1" x14ac:dyDescent="0.4">
      <c r="H2002" s="114"/>
      <c r="I2002" s="114"/>
      <c r="J2002" s="121"/>
    </row>
    <row r="2003" spans="8:10" s="113" customFormat="1" x14ac:dyDescent="0.4">
      <c r="H2003" s="114"/>
      <c r="I2003" s="114"/>
      <c r="J2003" s="121"/>
    </row>
    <row r="2004" spans="8:10" s="113" customFormat="1" x14ac:dyDescent="0.4">
      <c r="H2004" s="114"/>
      <c r="I2004" s="114"/>
      <c r="J2004" s="121"/>
    </row>
    <row r="2005" spans="8:10" s="113" customFormat="1" x14ac:dyDescent="0.4">
      <c r="H2005" s="114"/>
      <c r="I2005" s="114"/>
      <c r="J2005" s="121"/>
    </row>
    <row r="2006" spans="8:10" s="113" customFormat="1" x14ac:dyDescent="0.4">
      <c r="H2006" s="114"/>
      <c r="I2006" s="114"/>
      <c r="J2006" s="121"/>
    </row>
    <row r="2007" spans="8:10" s="113" customFormat="1" x14ac:dyDescent="0.4">
      <c r="H2007" s="114"/>
      <c r="I2007" s="114"/>
      <c r="J2007" s="121"/>
    </row>
    <row r="2008" spans="8:10" s="113" customFormat="1" x14ac:dyDescent="0.4">
      <c r="H2008" s="114"/>
      <c r="I2008" s="114"/>
      <c r="J2008" s="121"/>
    </row>
    <row r="2009" spans="8:10" s="113" customFormat="1" x14ac:dyDescent="0.4">
      <c r="H2009" s="114"/>
      <c r="I2009" s="114"/>
      <c r="J2009" s="121"/>
    </row>
    <row r="2010" spans="8:10" s="113" customFormat="1" x14ac:dyDescent="0.4">
      <c r="H2010" s="114"/>
      <c r="I2010" s="114"/>
      <c r="J2010" s="121"/>
    </row>
    <row r="2011" spans="8:10" s="113" customFormat="1" x14ac:dyDescent="0.4">
      <c r="H2011" s="114"/>
      <c r="I2011" s="114"/>
      <c r="J2011" s="121"/>
    </row>
    <row r="2012" spans="8:10" s="113" customFormat="1" x14ac:dyDescent="0.4">
      <c r="H2012" s="114"/>
      <c r="I2012" s="114"/>
      <c r="J2012" s="121"/>
    </row>
    <row r="2013" spans="8:10" s="113" customFormat="1" x14ac:dyDescent="0.4">
      <c r="H2013" s="114"/>
      <c r="I2013" s="114"/>
      <c r="J2013" s="121"/>
    </row>
    <row r="2014" spans="8:10" s="113" customFormat="1" x14ac:dyDescent="0.4">
      <c r="H2014" s="114"/>
      <c r="I2014" s="114"/>
      <c r="J2014" s="121"/>
    </row>
    <row r="2015" spans="8:10" s="113" customFormat="1" x14ac:dyDescent="0.4">
      <c r="H2015" s="114"/>
      <c r="I2015" s="114"/>
      <c r="J2015" s="121"/>
    </row>
    <row r="2016" spans="8:10" s="113" customFormat="1" x14ac:dyDescent="0.4">
      <c r="H2016" s="114"/>
      <c r="I2016" s="114"/>
      <c r="J2016" s="121"/>
    </row>
    <row r="2017" spans="8:10" s="113" customFormat="1" x14ac:dyDescent="0.4">
      <c r="H2017" s="114"/>
      <c r="I2017" s="114"/>
      <c r="J2017" s="121"/>
    </row>
    <row r="2018" spans="8:10" s="113" customFormat="1" x14ac:dyDescent="0.4">
      <c r="H2018" s="114"/>
      <c r="I2018" s="114"/>
      <c r="J2018" s="121"/>
    </row>
    <row r="2019" spans="8:10" s="113" customFormat="1" x14ac:dyDescent="0.4">
      <c r="H2019" s="114"/>
      <c r="I2019" s="114"/>
      <c r="J2019" s="121"/>
    </row>
    <row r="2020" spans="8:10" s="113" customFormat="1" x14ac:dyDescent="0.4">
      <c r="H2020" s="114"/>
      <c r="I2020" s="114"/>
      <c r="J2020" s="121"/>
    </row>
    <row r="2021" spans="8:10" s="113" customFormat="1" x14ac:dyDescent="0.4">
      <c r="H2021" s="114"/>
      <c r="I2021" s="114"/>
      <c r="J2021" s="121"/>
    </row>
    <row r="2022" spans="8:10" s="113" customFormat="1" x14ac:dyDescent="0.4">
      <c r="H2022" s="114"/>
      <c r="I2022" s="114"/>
      <c r="J2022" s="121"/>
    </row>
    <row r="2023" spans="8:10" s="113" customFormat="1" x14ac:dyDescent="0.4">
      <c r="H2023" s="114"/>
      <c r="I2023" s="114"/>
      <c r="J2023" s="121"/>
    </row>
    <row r="2024" spans="8:10" s="113" customFormat="1" x14ac:dyDescent="0.4">
      <c r="H2024" s="114"/>
      <c r="I2024" s="114"/>
      <c r="J2024" s="121"/>
    </row>
    <row r="2025" spans="8:10" s="113" customFormat="1" x14ac:dyDescent="0.4">
      <c r="H2025" s="114"/>
      <c r="I2025" s="114"/>
      <c r="J2025" s="121"/>
    </row>
    <row r="2026" spans="8:10" s="113" customFormat="1" x14ac:dyDescent="0.4">
      <c r="H2026" s="114"/>
      <c r="I2026" s="114"/>
      <c r="J2026" s="121"/>
    </row>
    <row r="2027" spans="8:10" s="113" customFormat="1" x14ac:dyDescent="0.4">
      <c r="H2027" s="114"/>
      <c r="I2027" s="114"/>
      <c r="J2027" s="121"/>
    </row>
    <row r="2028" spans="8:10" s="113" customFormat="1" x14ac:dyDescent="0.4">
      <c r="H2028" s="114"/>
      <c r="I2028" s="114"/>
      <c r="J2028" s="121"/>
    </row>
    <row r="2029" spans="8:10" s="113" customFormat="1" x14ac:dyDescent="0.4">
      <c r="H2029" s="114"/>
      <c r="I2029" s="114"/>
      <c r="J2029" s="121"/>
    </row>
    <row r="2030" spans="8:10" s="113" customFormat="1" x14ac:dyDescent="0.4">
      <c r="H2030" s="114"/>
      <c r="I2030" s="114"/>
      <c r="J2030" s="121"/>
    </row>
    <row r="2031" spans="8:10" s="113" customFormat="1" x14ac:dyDescent="0.4">
      <c r="H2031" s="114"/>
      <c r="I2031" s="114"/>
      <c r="J2031" s="121"/>
    </row>
    <row r="2032" spans="8:10" s="113" customFormat="1" x14ac:dyDescent="0.4">
      <c r="H2032" s="114"/>
      <c r="I2032" s="114"/>
      <c r="J2032" s="121"/>
    </row>
    <row r="2033" spans="8:10" s="113" customFormat="1" x14ac:dyDescent="0.4">
      <c r="H2033" s="114"/>
      <c r="I2033" s="114"/>
      <c r="J2033" s="121"/>
    </row>
    <row r="2034" spans="8:10" s="113" customFormat="1" x14ac:dyDescent="0.4">
      <c r="H2034" s="114"/>
      <c r="I2034" s="114"/>
      <c r="J2034" s="121"/>
    </row>
    <row r="2035" spans="8:10" s="113" customFormat="1" x14ac:dyDescent="0.4">
      <c r="H2035" s="114"/>
      <c r="I2035" s="114"/>
      <c r="J2035" s="121"/>
    </row>
    <row r="2036" spans="8:10" s="113" customFormat="1" x14ac:dyDescent="0.4">
      <c r="H2036" s="114"/>
      <c r="I2036" s="114"/>
      <c r="J2036" s="121"/>
    </row>
    <row r="2037" spans="8:10" s="113" customFormat="1" x14ac:dyDescent="0.4">
      <c r="H2037" s="114"/>
      <c r="I2037" s="114"/>
      <c r="J2037" s="121"/>
    </row>
    <row r="2038" spans="8:10" s="113" customFormat="1" x14ac:dyDescent="0.4">
      <c r="H2038" s="114"/>
      <c r="I2038" s="114"/>
      <c r="J2038" s="121"/>
    </row>
    <row r="2039" spans="8:10" s="113" customFormat="1" x14ac:dyDescent="0.4">
      <c r="H2039" s="114"/>
      <c r="I2039" s="114"/>
      <c r="J2039" s="121"/>
    </row>
    <row r="2040" spans="8:10" s="113" customFormat="1" x14ac:dyDescent="0.4">
      <c r="H2040" s="114"/>
      <c r="I2040" s="114"/>
      <c r="J2040" s="121"/>
    </row>
    <row r="2041" spans="8:10" s="113" customFormat="1" x14ac:dyDescent="0.4">
      <c r="H2041" s="114"/>
      <c r="I2041" s="114"/>
      <c r="J2041" s="121"/>
    </row>
    <row r="2042" spans="8:10" s="113" customFormat="1" x14ac:dyDescent="0.4">
      <c r="H2042" s="114"/>
      <c r="I2042" s="114"/>
      <c r="J2042" s="121"/>
    </row>
    <row r="2043" spans="8:10" s="113" customFormat="1" x14ac:dyDescent="0.4">
      <c r="H2043" s="114"/>
      <c r="I2043" s="114"/>
      <c r="J2043" s="121"/>
    </row>
    <row r="2044" spans="8:10" s="113" customFormat="1" x14ac:dyDescent="0.4">
      <c r="H2044" s="114"/>
      <c r="I2044" s="114"/>
      <c r="J2044" s="121"/>
    </row>
    <row r="2045" spans="8:10" s="113" customFormat="1" x14ac:dyDescent="0.4">
      <c r="H2045" s="114"/>
      <c r="I2045" s="114"/>
      <c r="J2045" s="121"/>
    </row>
    <row r="2046" spans="8:10" s="113" customFormat="1" x14ac:dyDescent="0.4">
      <c r="H2046" s="114"/>
      <c r="I2046" s="114"/>
      <c r="J2046" s="121"/>
    </row>
    <row r="2047" spans="8:10" s="113" customFormat="1" x14ac:dyDescent="0.4">
      <c r="H2047" s="114"/>
      <c r="I2047" s="114"/>
      <c r="J2047" s="121"/>
    </row>
    <row r="2048" spans="8:10" s="113" customFormat="1" x14ac:dyDescent="0.4">
      <c r="H2048" s="114"/>
      <c r="I2048" s="114"/>
      <c r="J2048" s="121"/>
    </row>
    <row r="2049" spans="8:10" s="113" customFormat="1" x14ac:dyDescent="0.4">
      <c r="H2049" s="114"/>
      <c r="I2049" s="114"/>
      <c r="J2049" s="121"/>
    </row>
    <row r="2050" spans="8:10" s="113" customFormat="1" x14ac:dyDescent="0.4">
      <c r="H2050" s="114"/>
      <c r="I2050" s="114"/>
      <c r="J2050" s="121"/>
    </row>
    <row r="2051" spans="8:10" s="113" customFormat="1" x14ac:dyDescent="0.4">
      <c r="H2051" s="114"/>
      <c r="I2051" s="114"/>
      <c r="J2051" s="121"/>
    </row>
    <row r="2052" spans="8:10" s="113" customFormat="1" x14ac:dyDescent="0.4">
      <c r="H2052" s="114"/>
      <c r="I2052" s="114"/>
      <c r="J2052" s="121"/>
    </row>
    <row r="2053" spans="8:10" s="113" customFormat="1" x14ac:dyDescent="0.4">
      <c r="H2053" s="114"/>
      <c r="I2053" s="114"/>
      <c r="J2053" s="121"/>
    </row>
    <row r="2054" spans="8:10" s="113" customFormat="1" x14ac:dyDescent="0.4">
      <c r="H2054" s="114"/>
      <c r="I2054" s="114"/>
      <c r="J2054" s="121"/>
    </row>
    <row r="2055" spans="8:10" s="113" customFormat="1" x14ac:dyDescent="0.4">
      <c r="H2055" s="114"/>
      <c r="I2055" s="114"/>
      <c r="J2055" s="121"/>
    </row>
    <row r="2056" spans="8:10" s="113" customFormat="1" x14ac:dyDescent="0.4">
      <c r="H2056" s="114"/>
      <c r="I2056" s="114"/>
      <c r="J2056" s="121"/>
    </row>
    <row r="2057" spans="8:10" s="113" customFormat="1" x14ac:dyDescent="0.4">
      <c r="H2057" s="114"/>
      <c r="I2057" s="114"/>
      <c r="J2057" s="121"/>
    </row>
    <row r="2058" spans="8:10" s="113" customFormat="1" x14ac:dyDescent="0.4">
      <c r="H2058" s="114"/>
      <c r="I2058" s="114"/>
      <c r="J2058" s="121"/>
    </row>
    <row r="2059" spans="8:10" s="113" customFormat="1" x14ac:dyDescent="0.4">
      <c r="H2059" s="114"/>
      <c r="I2059" s="114"/>
      <c r="J2059" s="121"/>
    </row>
    <row r="2060" spans="8:10" s="113" customFormat="1" x14ac:dyDescent="0.4">
      <c r="H2060" s="114"/>
      <c r="I2060" s="114"/>
      <c r="J2060" s="121"/>
    </row>
    <row r="2061" spans="8:10" s="113" customFormat="1" x14ac:dyDescent="0.4">
      <c r="H2061" s="114"/>
      <c r="I2061" s="114"/>
      <c r="J2061" s="121"/>
    </row>
    <row r="2062" spans="8:10" s="113" customFormat="1" x14ac:dyDescent="0.4">
      <c r="H2062" s="114"/>
      <c r="I2062" s="114"/>
      <c r="J2062" s="121"/>
    </row>
    <row r="2063" spans="8:10" s="113" customFormat="1" x14ac:dyDescent="0.4">
      <c r="H2063" s="114"/>
      <c r="I2063" s="114"/>
      <c r="J2063" s="121"/>
    </row>
    <row r="2064" spans="8:10" s="113" customFormat="1" x14ac:dyDescent="0.4">
      <c r="H2064" s="114"/>
      <c r="I2064" s="114"/>
      <c r="J2064" s="121"/>
    </row>
    <row r="2065" spans="8:10" s="113" customFormat="1" x14ac:dyDescent="0.4">
      <c r="H2065" s="114"/>
      <c r="I2065" s="114"/>
      <c r="J2065" s="121"/>
    </row>
    <row r="2066" spans="8:10" s="113" customFormat="1" x14ac:dyDescent="0.4">
      <c r="H2066" s="114"/>
      <c r="I2066" s="114"/>
      <c r="J2066" s="121"/>
    </row>
    <row r="2067" spans="8:10" s="113" customFormat="1" x14ac:dyDescent="0.4">
      <c r="H2067" s="114"/>
      <c r="I2067" s="114"/>
      <c r="J2067" s="121"/>
    </row>
    <row r="2068" spans="8:10" s="113" customFormat="1" x14ac:dyDescent="0.4">
      <c r="H2068" s="114"/>
      <c r="I2068" s="114"/>
      <c r="J2068" s="121"/>
    </row>
    <row r="2069" spans="8:10" s="113" customFormat="1" x14ac:dyDescent="0.4">
      <c r="H2069" s="114"/>
      <c r="I2069" s="114"/>
      <c r="J2069" s="121"/>
    </row>
    <row r="2070" spans="8:10" s="113" customFormat="1" x14ac:dyDescent="0.4">
      <c r="H2070" s="114"/>
      <c r="I2070" s="114"/>
      <c r="J2070" s="121"/>
    </row>
    <row r="2071" spans="8:10" s="113" customFormat="1" x14ac:dyDescent="0.4">
      <c r="H2071" s="114"/>
      <c r="I2071" s="114"/>
      <c r="J2071" s="121"/>
    </row>
    <row r="2072" spans="8:10" s="113" customFormat="1" x14ac:dyDescent="0.4">
      <c r="H2072" s="114"/>
      <c r="I2072" s="114"/>
      <c r="J2072" s="121"/>
    </row>
    <row r="2073" spans="8:10" s="113" customFormat="1" x14ac:dyDescent="0.4">
      <c r="H2073" s="114"/>
      <c r="I2073" s="114"/>
      <c r="J2073" s="121"/>
    </row>
    <row r="2074" spans="8:10" s="113" customFormat="1" x14ac:dyDescent="0.4">
      <c r="H2074" s="114"/>
      <c r="I2074" s="114"/>
      <c r="J2074" s="121"/>
    </row>
    <row r="2075" spans="8:10" s="113" customFormat="1" x14ac:dyDescent="0.4">
      <c r="H2075" s="114"/>
      <c r="I2075" s="114"/>
      <c r="J2075" s="121"/>
    </row>
    <row r="2076" spans="8:10" s="113" customFormat="1" x14ac:dyDescent="0.4">
      <c r="H2076" s="114"/>
      <c r="I2076" s="114"/>
      <c r="J2076" s="121"/>
    </row>
    <row r="2077" spans="8:10" s="113" customFormat="1" x14ac:dyDescent="0.4">
      <c r="H2077" s="114"/>
      <c r="I2077" s="114"/>
      <c r="J2077" s="121"/>
    </row>
    <row r="2078" spans="8:10" s="113" customFormat="1" x14ac:dyDescent="0.4">
      <c r="H2078" s="114"/>
      <c r="I2078" s="114"/>
      <c r="J2078" s="121"/>
    </row>
    <row r="2079" spans="8:10" s="113" customFormat="1" x14ac:dyDescent="0.4">
      <c r="H2079" s="114"/>
      <c r="I2079" s="114"/>
      <c r="J2079" s="121"/>
    </row>
    <row r="2080" spans="8:10" s="113" customFormat="1" x14ac:dyDescent="0.4">
      <c r="H2080" s="114"/>
      <c r="I2080" s="114"/>
      <c r="J2080" s="121"/>
    </row>
    <row r="2081" spans="8:10" s="113" customFormat="1" x14ac:dyDescent="0.4">
      <c r="H2081" s="114"/>
      <c r="I2081" s="114"/>
      <c r="J2081" s="121"/>
    </row>
    <row r="2082" spans="8:10" s="113" customFormat="1" x14ac:dyDescent="0.4">
      <c r="H2082" s="114"/>
      <c r="I2082" s="114"/>
      <c r="J2082" s="121"/>
    </row>
    <row r="2083" spans="8:10" s="113" customFormat="1" x14ac:dyDescent="0.4">
      <c r="H2083" s="114"/>
      <c r="I2083" s="114"/>
      <c r="J2083" s="121"/>
    </row>
    <row r="2084" spans="8:10" s="113" customFormat="1" x14ac:dyDescent="0.4">
      <c r="H2084" s="114"/>
      <c r="I2084" s="114"/>
      <c r="J2084" s="121"/>
    </row>
    <row r="2085" spans="8:10" s="113" customFormat="1" x14ac:dyDescent="0.4">
      <c r="H2085" s="114"/>
      <c r="I2085" s="114"/>
      <c r="J2085" s="121"/>
    </row>
    <row r="2086" spans="8:10" s="113" customFormat="1" x14ac:dyDescent="0.4">
      <c r="H2086" s="114"/>
      <c r="I2086" s="114"/>
      <c r="J2086" s="121"/>
    </row>
    <row r="2087" spans="8:10" s="113" customFormat="1" x14ac:dyDescent="0.4">
      <c r="H2087" s="114"/>
      <c r="I2087" s="114"/>
      <c r="J2087" s="121"/>
    </row>
    <row r="2088" spans="8:10" s="113" customFormat="1" x14ac:dyDescent="0.4">
      <c r="H2088" s="114"/>
      <c r="I2088" s="114"/>
      <c r="J2088" s="121"/>
    </row>
    <row r="2089" spans="8:10" s="113" customFormat="1" x14ac:dyDescent="0.4">
      <c r="H2089" s="114"/>
      <c r="I2089" s="114"/>
      <c r="J2089" s="121"/>
    </row>
    <row r="2090" spans="8:10" s="113" customFormat="1" x14ac:dyDescent="0.4">
      <c r="H2090" s="114"/>
      <c r="I2090" s="114"/>
      <c r="J2090" s="121"/>
    </row>
    <row r="2091" spans="8:10" s="113" customFormat="1" x14ac:dyDescent="0.4">
      <c r="H2091" s="114"/>
      <c r="I2091" s="114"/>
      <c r="J2091" s="121"/>
    </row>
    <row r="2092" spans="8:10" s="113" customFormat="1" x14ac:dyDescent="0.4">
      <c r="H2092" s="114"/>
      <c r="I2092" s="114"/>
      <c r="J2092" s="121"/>
    </row>
    <row r="2093" spans="8:10" s="113" customFormat="1" x14ac:dyDescent="0.4">
      <c r="H2093" s="114"/>
      <c r="I2093" s="114"/>
      <c r="J2093" s="121"/>
    </row>
    <row r="2094" spans="8:10" s="113" customFormat="1" x14ac:dyDescent="0.4">
      <c r="H2094" s="114"/>
      <c r="I2094" s="114"/>
      <c r="J2094" s="121"/>
    </row>
    <row r="2095" spans="8:10" s="113" customFormat="1" x14ac:dyDescent="0.4">
      <c r="H2095" s="114"/>
      <c r="I2095" s="114"/>
      <c r="J2095" s="121"/>
    </row>
    <row r="2096" spans="8:10" s="113" customFormat="1" x14ac:dyDescent="0.4">
      <c r="H2096" s="114"/>
      <c r="I2096" s="114"/>
      <c r="J2096" s="121"/>
    </row>
    <row r="2097" spans="8:10" s="113" customFormat="1" x14ac:dyDescent="0.4">
      <c r="H2097" s="114"/>
      <c r="I2097" s="114"/>
      <c r="J2097" s="121"/>
    </row>
    <row r="2098" spans="8:10" s="113" customFormat="1" x14ac:dyDescent="0.4">
      <c r="H2098" s="114"/>
      <c r="I2098" s="114"/>
      <c r="J2098" s="121"/>
    </row>
    <row r="2099" spans="8:10" s="113" customFormat="1" x14ac:dyDescent="0.4">
      <c r="H2099" s="114"/>
      <c r="I2099" s="114"/>
      <c r="J2099" s="121"/>
    </row>
    <row r="2100" spans="8:10" s="113" customFormat="1" x14ac:dyDescent="0.4">
      <c r="H2100" s="114"/>
      <c r="I2100" s="114"/>
      <c r="J2100" s="121"/>
    </row>
    <row r="2101" spans="8:10" s="113" customFormat="1" x14ac:dyDescent="0.4">
      <c r="H2101" s="114"/>
      <c r="I2101" s="114"/>
      <c r="J2101" s="121"/>
    </row>
    <row r="2102" spans="8:10" s="113" customFormat="1" x14ac:dyDescent="0.4">
      <c r="H2102" s="114"/>
      <c r="I2102" s="114"/>
      <c r="J2102" s="121"/>
    </row>
    <row r="2103" spans="8:10" s="113" customFormat="1" x14ac:dyDescent="0.4">
      <c r="H2103" s="114"/>
      <c r="I2103" s="114"/>
      <c r="J2103" s="121"/>
    </row>
    <row r="2104" spans="8:10" s="113" customFormat="1" x14ac:dyDescent="0.4">
      <c r="H2104" s="114"/>
      <c r="I2104" s="114"/>
      <c r="J2104" s="121"/>
    </row>
    <row r="2105" spans="8:10" s="113" customFormat="1" x14ac:dyDescent="0.4">
      <c r="H2105" s="114"/>
      <c r="I2105" s="114"/>
      <c r="J2105" s="121"/>
    </row>
    <row r="2106" spans="8:10" s="113" customFormat="1" x14ac:dyDescent="0.4">
      <c r="H2106" s="114"/>
      <c r="I2106" s="114"/>
      <c r="J2106" s="121"/>
    </row>
    <row r="2107" spans="8:10" s="113" customFormat="1" x14ac:dyDescent="0.4">
      <c r="H2107" s="114"/>
      <c r="I2107" s="114"/>
      <c r="J2107" s="121"/>
    </row>
    <row r="2108" spans="8:10" s="113" customFormat="1" x14ac:dyDescent="0.4">
      <c r="H2108" s="114"/>
      <c r="I2108" s="114"/>
      <c r="J2108" s="121"/>
    </row>
    <row r="2109" spans="8:10" s="113" customFormat="1" x14ac:dyDescent="0.4">
      <c r="H2109" s="114"/>
      <c r="I2109" s="114"/>
      <c r="J2109" s="121"/>
    </row>
    <row r="2110" spans="8:10" s="113" customFormat="1" x14ac:dyDescent="0.4">
      <c r="H2110" s="114"/>
      <c r="I2110" s="114"/>
      <c r="J2110" s="121"/>
    </row>
    <row r="2111" spans="8:10" s="113" customFormat="1" x14ac:dyDescent="0.4">
      <c r="H2111" s="114"/>
      <c r="I2111" s="114"/>
      <c r="J2111" s="121"/>
    </row>
    <row r="2112" spans="8:10" s="113" customFormat="1" x14ac:dyDescent="0.4">
      <c r="H2112" s="114"/>
      <c r="I2112" s="114"/>
      <c r="J2112" s="121"/>
    </row>
    <row r="2113" spans="8:10" s="113" customFormat="1" x14ac:dyDescent="0.4">
      <c r="H2113" s="114"/>
      <c r="I2113" s="114"/>
      <c r="J2113" s="121"/>
    </row>
    <row r="2114" spans="8:10" s="113" customFormat="1" x14ac:dyDescent="0.4">
      <c r="H2114" s="114"/>
      <c r="I2114" s="114"/>
      <c r="J2114" s="121"/>
    </row>
    <row r="2115" spans="8:10" s="113" customFormat="1" x14ac:dyDescent="0.4">
      <c r="H2115" s="114"/>
      <c r="I2115" s="114"/>
      <c r="J2115" s="121"/>
    </row>
    <row r="2116" spans="8:10" s="113" customFormat="1" x14ac:dyDescent="0.4">
      <c r="H2116" s="114"/>
      <c r="I2116" s="114"/>
      <c r="J2116" s="121"/>
    </row>
    <row r="2117" spans="8:10" s="113" customFormat="1" x14ac:dyDescent="0.4">
      <c r="H2117" s="114"/>
      <c r="I2117" s="114"/>
      <c r="J2117" s="121"/>
    </row>
    <row r="2118" spans="8:10" s="113" customFormat="1" x14ac:dyDescent="0.4">
      <c r="H2118" s="114"/>
      <c r="I2118" s="114"/>
      <c r="J2118" s="121"/>
    </row>
    <row r="2119" spans="8:10" s="113" customFormat="1" x14ac:dyDescent="0.4">
      <c r="H2119" s="114"/>
      <c r="I2119" s="114"/>
      <c r="J2119" s="121"/>
    </row>
    <row r="2120" spans="8:10" s="113" customFormat="1" x14ac:dyDescent="0.4">
      <c r="H2120" s="114"/>
      <c r="I2120" s="114"/>
      <c r="J2120" s="121"/>
    </row>
    <row r="2121" spans="8:10" s="113" customFormat="1" x14ac:dyDescent="0.4">
      <c r="H2121" s="114"/>
      <c r="I2121" s="114"/>
      <c r="J2121" s="121"/>
    </row>
    <row r="2122" spans="8:10" s="113" customFormat="1" x14ac:dyDescent="0.4">
      <c r="H2122" s="114"/>
      <c r="I2122" s="114"/>
      <c r="J2122" s="121"/>
    </row>
    <row r="2123" spans="8:10" s="113" customFormat="1" x14ac:dyDescent="0.4">
      <c r="H2123" s="114"/>
      <c r="I2123" s="114"/>
      <c r="J2123" s="121"/>
    </row>
    <row r="2124" spans="8:10" s="113" customFormat="1" x14ac:dyDescent="0.4">
      <c r="H2124" s="114"/>
      <c r="I2124" s="114"/>
      <c r="J2124" s="121"/>
    </row>
    <row r="2125" spans="8:10" s="113" customFormat="1" x14ac:dyDescent="0.4">
      <c r="H2125" s="114"/>
      <c r="I2125" s="114"/>
      <c r="J2125" s="121"/>
    </row>
    <row r="2126" spans="8:10" s="113" customFormat="1" x14ac:dyDescent="0.4">
      <c r="H2126" s="114"/>
      <c r="I2126" s="114"/>
      <c r="J2126" s="121"/>
    </row>
    <row r="2127" spans="8:10" s="113" customFormat="1" x14ac:dyDescent="0.4">
      <c r="H2127" s="114"/>
      <c r="I2127" s="114"/>
      <c r="J2127" s="121"/>
    </row>
    <row r="2128" spans="8:10" s="113" customFormat="1" x14ac:dyDescent="0.4">
      <c r="H2128" s="114"/>
      <c r="I2128" s="114"/>
      <c r="J2128" s="121"/>
    </row>
    <row r="2129" spans="8:10" s="113" customFormat="1" x14ac:dyDescent="0.4">
      <c r="H2129" s="114"/>
      <c r="I2129" s="114"/>
      <c r="J2129" s="121"/>
    </row>
    <row r="2130" spans="8:10" s="113" customFormat="1" x14ac:dyDescent="0.4">
      <c r="H2130" s="114"/>
      <c r="I2130" s="114"/>
      <c r="J2130" s="121"/>
    </row>
    <row r="2131" spans="8:10" s="113" customFormat="1" x14ac:dyDescent="0.4">
      <c r="H2131" s="114"/>
      <c r="I2131" s="114"/>
      <c r="J2131" s="121"/>
    </row>
    <row r="2132" spans="8:10" s="113" customFormat="1" x14ac:dyDescent="0.4">
      <c r="H2132" s="114"/>
      <c r="I2132" s="114"/>
      <c r="J2132" s="121"/>
    </row>
    <row r="2133" spans="8:10" s="113" customFormat="1" x14ac:dyDescent="0.4">
      <c r="H2133" s="114"/>
      <c r="I2133" s="114"/>
      <c r="J2133" s="121"/>
    </row>
    <row r="2134" spans="8:10" s="113" customFormat="1" x14ac:dyDescent="0.4">
      <c r="H2134" s="114"/>
      <c r="I2134" s="114"/>
      <c r="J2134" s="121"/>
    </row>
    <row r="2135" spans="8:10" s="113" customFormat="1" x14ac:dyDescent="0.4">
      <c r="H2135" s="114"/>
      <c r="I2135" s="114"/>
      <c r="J2135" s="121"/>
    </row>
    <row r="2136" spans="8:10" s="113" customFormat="1" x14ac:dyDescent="0.4">
      <c r="H2136" s="114"/>
      <c r="I2136" s="114"/>
      <c r="J2136" s="121"/>
    </row>
    <row r="2137" spans="8:10" s="113" customFormat="1" x14ac:dyDescent="0.4">
      <c r="H2137" s="114"/>
      <c r="I2137" s="114"/>
      <c r="J2137" s="121"/>
    </row>
    <row r="2138" spans="8:10" s="113" customFormat="1" x14ac:dyDescent="0.4">
      <c r="H2138" s="114"/>
      <c r="I2138" s="114"/>
      <c r="J2138" s="121"/>
    </row>
    <row r="2139" spans="8:10" s="113" customFormat="1" x14ac:dyDescent="0.4">
      <c r="H2139" s="114"/>
      <c r="I2139" s="114"/>
      <c r="J2139" s="121"/>
    </row>
    <row r="2140" spans="8:10" s="113" customFormat="1" x14ac:dyDescent="0.4">
      <c r="H2140" s="114"/>
      <c r="I2140" s="114"/>
      <c r="J2140" s="121"/>
    </row>
    <row r="2141" spans="8:10" s="113" customFormat="1" x14ac:dyDescent="0.4">
      <c r="H2141" s="114"/>
      <c r="I2141" s="114"/>
      <c r="J2141" s="121"/>
    </row>
    <row r="2142" spans="8:10" s="113" customFormat="1" x14ac:dyDescent="0.4">
      <c r="H2142" s="114"/>
      <c r="I2142" s="114"/>
      <c r="J2142" s="121"/>
    </row>
    <row r="2143" spans="8:10" s="113" customFormat="1" x14ac:dyDescent="0.4">
      <c r="H2143" s="114"/>
      <c r="I2143" s="114"/>
      <c r="J2143" s="121"/>
    </row>
    <row r="2144" spans="8:10" s="113" customFormat="1" x14ac:dyDescent="0.4">
      <c r="H2144" s="114"/>
      <c r="I2144" s="114"/>
      <c r="J2144" s="121"/>
    </row>
    <row r="2145" spans="8:10" s="113" customFormat="1" x14ac:dyDescent="0.4">
      <c r="H2145" s="114"/>
      <c r="I2145" s="114"/>
      <c r="J2145" s="121"/>
    </row>
    <row r="2146" spans="8:10" s="113" customFormat="1" x14ac:dyDescent="0.4">
      <c r="H2146" s="114"/>
      <c r="I2146" s="114"/>
      <c r="J2146" s="121"/>
    </row>
    <row r="2147" spans="8:10" s="113" customFormat="1" x14ac:dyDescent="0.4">
      <c r="H2147" s="114"/>
      <c r="I2147" s="114"/>
      <c r="J2147" s="121"/>
    </row>
    <row r="2148" spans="8:10" s="113" customFormat="1" x14ac:dyDescent="0.4">
      <c r="H2148" s="114"/>
      <c r="I2148" s="114"/>
      <c r="J2148" s="121"/>
    </row>
    <row r="2149" spans="8:10" s="113" customFormat="1" x14ac:dyDescent="0.4">
      <c r="H2149" s="114"/>
      <c r="I2149" s="114"/>
      <c r="J2149" s="121"/>
    </row>
    <row r="2150" spans="8:10" s="113" customFormat="1" x14ac:dyDescent="0.4">
      <c r="H2150" s="114"/>
      <c r="I2150" s="114"/>
      <c r="J2150" s="121"/>
    </row>
    <row r="2151" spans="8:10" s="113" customFormat="1" x14ac:dyDescent="0.4">
      <c r="H2151" s="114"/>
      <c r="I2151" s="114"/>
      <c r="J2151" s="121"/>
    </row>
    <row r="2152" spans="8:10" s="113" customFormat="1" x14ac:dyDescent="0.4">
      <c r="H2152" s="114"/>
      <c r="I2152" s="114"/>
      <c r="J2152" s="121"/>
    </row>
    <row r="2153" spans="8:10" s="113" customFormat="1" x14ac:dyDescent="0.4">
      <c r="H2153" s="114"/>
      <c r="I2153" s="114"/>
      <c r="J2153" s="121"/>
    </row>
    <row r="2154" spans="8:10" s="113" customFormat="1" x14ac:dyDescent="0.4">
      <c r="H2154" s="114"/>
      <c r="I2154" s="114"/>
      <c r="J2154" s="121"/>
    </row>
    <row r="2155" spans="8:10" s="113" customFormat="1" x14ac:dyDescent="0.4">
      <c r="H2155" s="114"/>
      <c r="I2155" s="114"/>
      <c r="J2155" s="121"/>
    </row>
    <row r="2156" spans="8:10" s="113" customFormat="1" x14ac:dyDescent="0.4">
      <c r="H2156" s="114"/>
      <c r="I2156" s="114"/>
      <c r="J2156" s="121"/>
    </row>
    <row r="2157" spans="8:10" s="113" customFormat="1" x14ac:dyDescent="0.4">
      <c r="H2157" s="114"/>
      <c r="I2157" s="114"/>
      <c r="J2157" s="121"/>
    </row>
    <row r="2158" spans="8:10" s="113" customFormat="1" x14ac:dyDescent="0.4">
      <c r="H2158" s="114"/>
      <c r="I2158" s="114"/>
      <c r="J2158" s="121"/>
    </row>
    <row r="2159" spans="8:10" s="113" customFormat="1" x14ac:dyDescent="0.4">
      <c r="H2159" s="114"/>
      <c r="I2159" s="114"/>
      <c r="J2159" s="121"/>
    </row>
    <row r="2160" spans="8:10" s="113" customFormat="1" x14ac:dyDescent="0.4">
      <c r="H2160" s="114"/>
      <c r="I2160" s="114"/>
      <c r="J2160" s="121"/>
    </row>
    <row r="2161" spans="8:10" s="113" customFormat="1" x14ac:dyDescent="0.4">
      <c r="H2161" s="114"/>
      <c r="I2161" s="114"/>
      <c r="J2161" s="121"/>
    </row>
    <row r="2162" spans="8:10" s="113" customFormat="1" x14ac:dyDescent="0.4">
      <c r="H2162" s="114"/>
      <c r="I2162" s="114"/>
      <c r="J2162" s="121"/>
    </row>
    <row r="2163" spans="8:10" s="113" customFormat="1" x14ac:dyDescent="0.4">
      <c r="H2163" s="114"/>
      <c r="I2163" s="114"/>
      <c r="J2163" s="121"/>
    </row>
    <row r="2164" spans="8:10" s="113" customFormat="1" x14ac:dyDescent="0.4">
      <c r="H2164" s="114"/>
      <c r="I2164" s="114"/>
      <c r="J2164" s="121"/>
    </row>
    <row r="2165" spans="8:10" s="113" customFormat="1" x14ac:dyDescent="0.4">
      <c r="H2165" s="114"/>
      <c r="I2165" s="114"/>
      <c r="J2165" s="121"/>
    </row>
    <row r="2166" spans="8:10" s="113" customFormat="1" x14ac:dyDescent="0.4">
      <c r="H2166" s="114"/>
      <c r="I2166" s="114"/>
      <c r="J2166" s="121"/>
    </row>
    <row r="2167" spans="8:10" s="113" customFormat="1" x14ac:dyDescent="0.4">
      <c r="H2167" s="114"/>
      <c r="I2167" s="114"/>
      <c r="J2167" s="121"/>
    </row>
    <row r="2168" spans="8:10" s="113" customFormat="1" x14ac:dyDescent="0.4">
      <c r="H2168" s="114"/>
      <c r="I2168" s="114"/>
      <c r="J2168" s="121"/>
    </row>
    <row r="2169" spans="8:10" s="113" customFormat="1" x14ac:dyDescent="0.4">
      <c r="H2169" s="114"/>
      <c r="I2169" s="114"/>
      <c r="J2169" s="121"/>
    </row>
    <row r="2170" spans="8:10" s="113" customFormat="1" x14ac:dyDescent="0.4">
      <c r="H2170" s="114"/>
      <c r="I2170" s="114"/>
      <c r="J2170" s="121"/>
    </row>
    <row r="2171" spans="8:10" s="113" customFormat="1" x14ac:dyDescent="0.4">
      <c r="H2171" s="114"/>
      <c r="I2171" s="114"/>
      <c r="J2171" s="121"/>
    </row>
    <row r="2172" spans="8:10" s="113" customFormat="1" x14ac:dyDescent="0.4">
      <c r="H2172" s="114"/>
      <c r="I2172" s="114"/>
      <c r="J2172" s="121"/>
    </row>
    <row r="2173" spans="8:10" s="113" customFormat="1" x14ac:dyDescent="0.4">
      <c r="H2173" s="114"/>
      <c r="I2173" s="114"/>
      <c r="J2173" s="121"/>
    </row>
    <row r="2174" spans="8:10" s="113" customFormat="1" x14ac:dyDescent="0.4">
      <c r="H2174" s="114"/>
      <c r="I2174" s="114"/>
      <c r="J2174" s="121"/>
    </row>
    <row r="2175" spans="8:10" s="113" customFormat="1" x14ac:dyDescent="0.4">
      <c r="H2175" s="114"/>
      <c r="I2175" s="114"/>
      <c r="J2175" s="121"/>
    </row>
    <row r="2176" spans="8:10" s="113" customFormat="1" x14ac:dyDescent="0.4">
      <c r="H2176" s="114"/>
      <c r="I2176" s="114"/>
      <c r="J2176" s="121"/>
    </row>
    <row r="2177" spans="8:10" s="113" customFormat="1" x14ac:dyDescent="0.4">
      <c r="H2177" s="114"/>
      <c r="I2177" s="114"/>
      <c r="J2177" s="121"/>
    </row>
    <row r="2178" spans="8:10" s="113" customFormat="1" x14ac:dyDescent="0.4">
      <c r="H2178" s="114"/>
      <c r="I2178" s="114"/>
      <c r="J2178" s="121"/>
    </row>
    <row r="2179" spans="8:10" s="113" customFormat="1" x14ac:dyDescent="0.4">
      <c r="H2179" s="114"/>
      <c r="I2179" s="114"/>
      <c r="J2179" s="121"/>
    </row>
    <row r="2180" spans="8:10" s="113" customFormat="1" x14ac:dyDescent="0.4">
      <c r="H2180" s="114"/>
      <c r="I2180" s="114"/>
      <c r="J2180" s="121"/>
    </row>
    <row r="2181" spans="8:10" s="113" customFormat="1" x14ac:dyDescent="0.4">
      <c r="H2181" s="114"/>
      <c r="I2181" s="114"/>
      <c r="J2181" s="121"/>
    </row>
    <row r="2182" spans="8:10" s="113" customFormat="1" x14ac:dyDescent="0.4">
      <c r="H2182" s="114"/>
      <c r="I2182" s="114"/>
      <c r="J2182" s="121"/>
    </row>
    <row r="2183" spans="8:10" s="113" customFormat="1" x14ac:dyDescent="0.4">
      <c r="H2183" s="114"/>
      <c r="I2183" s="114"/>
      <c r="J2183" s="121"/>
    </row>
    <row r="2184" spans="8:10" s="113" customFormat="1" x14ac:dyDescent="0.4">
      <c r="H2184" s="114"/>
      <c r="I2184" s="114"/>
      <c r="J2184" s="121"/>
    </row>
    <row r="2185" spans="8:10" s="113" customFormat="1" x14ac:dyDescent="0.4">
      <c r="H2185" s="114"/>
      <c r="I2185" s="114"/>
      <c r="J2185" s="121"/>
    </row>
    <row r="2186" spans="8:10" s="113" customFormat="1" x14ac:dyDescent="0.4">
      <c r="H2186" s="114"/>
      <c r="I2186" s="114"/>
      <c r="J2186" s="121"/>
    </row>
    <row r="2187" spans="8:10" s="113" customFormat="1" x14ac:dyDescent="0.4">
      <c r="H2187" s="114"/>
      <c r="I2187" s="114"/>
      <c r="J2187" s="121"/>
    </row>
    <row r="2188" spans="8:10" s="113" customFormat="1" x14ac:dyDescent="0.4">
      <c r="H2188" s="114"/>
      <c r="I2188" s="114"/>
      <c r="J2188" s="121"/>
    </row>
    <row r="2189" spans="8:10" s="113" customFormat="1" x14ac:dyDescent="0.4">
      <c r="H2189" s="114"/>
      <c r="I2189" s="114"/>
      <c r="J2189" s="121"/>
    </row>
    <row r="2190" spans="8:10" s="113" customFormat="1" x14ac:dyDescent="0.4">
      <c r="H2190" s="114"/>
      <c r="I2190" s="114"/>
      <c r="J2190" s="121"/>
    </row>
    <row r="2191" spans="8:10" s="113" customFormat="1" x14ac:dyDescent="0.4">
      <c r="H2191" s="114"/>
      <c r="I2191" s="114"/>
      <c r="J2191" s="121"/>
    </row>
    <row r="2192" spans="8:10" s="113" customFormat="1" x14ac:dyDescent="0.4">
      <c r="H2192" s="114"/>
      <c r="I2192" s="114"/>
      <c r="J2192" s="121"/>
    </row>
    <row r="2193" spans="8:10" s="113" customFormat="1" x14ac:dyDescent="0.4">
      <c r="H2193" s="114"/>
      <c r="I2193" s="114"/>
      <c r="J2193" s="121"/>
    </row>
    <row r="2194" spans="8:10" s="113" customFormat="1" x14ac:dyDescent="0.4">
      <c r="H2194" s="114"/>
      <c r="I2194" s="114"/>
      <c r="J2194" s="121"/>
    </row>
    <row r="2195" spans="8:10" s="113" customFormat="1" x14ac:dyDescent="0.4">
      <c r="H2195" s="114"/>
      <c r="I2195" s="114"/>
      <c r="J2195" s="121"/>
    </row>
    <row r="2196" spans="8:10" s="113" customFormat="1" x14ac:dyDescent="0.4">
      <c r="H2196" s="114"/>
      <c r="I2196" s="114"/>
      <c r="J2196" s="121"/>
    </row>
    <row r="2197" spans="8:10" s="113" customFormat="1" x14ac:dyDescent="0.4">
      <c r="H2197" s="114"/>
      <c r="I2197" s="114"/>
      <c r="J2197" s="121"/>
    </row>
    <row r="2198" spans="8:10" s="113" customFormat="1" x14ac:dyDescent="0.4">
      <c r="H2198" s="114"/>
      <c r="I2198" s="114"/>
      <c r="J2198" s="121"/>
    </row>
    <row r="2199" spans="8:10" s="113" customFormat="1" x14ac:dyDescent="0.4">
      <c r="H2199" s="114"/>
      <c r="I2199" s="114"/>
      <c r="J2199" s="121"/>
    </row>
    <row r="2200" spans="8:10" s="113" customFormat="1" x14ac:dyDescent="0.4">
      <c r="H2200" s="114"/>
      <c r="I2200" s="114"/>
      <c r="J2200" s="121"/>
    </row>
    <row r="2201" spans="8:10" s="113" customFormat="1" x14ac:dyDescent="0.4">
      <c r="H2201" s="114"/>
      <c r="I2201" s="114"/>
      <c r="J2201" s="121"/>
    </row>
    <row r="2202" spans="8:10" s="113" customFormat="1" x14ac:dyDescent="0.4">
      <c r="H2202" s="114"/>
      <c r="I2202" s="114"/>
      <c r="J2202" s="121"/>
    </row>
    <row r="2203" spans="8:10" s="113" customFormat="1" x14ac:dyDescent="0.4">
      <c r="H2203" s="114"/>
      <c r="I2203" s="114"/>
      <c r="J2203" s="121"/>
    </row>
    <row r="2204" spans="8:10" s="113" customFormat="1" x14ac:dyDescent="0.4">
      <c r="H2204" s="114"/>
      <c r="I2204" s="114"/>
      <c r="J2204" s="121"/>
    </row>
    <row r="2205" spans="8:10" s="113" customFormat="1" x14ac:dyDescent="0.4">
      <c r="H2205" s="114"/>
      <c r="I2205" s="114"/>
      <c r="J2205" s="121"/>
    </row>
    <row r="2206" spans="8:10" s="113" customFormat="1" x14ac:dyDescent="0.4">
      <c r="H2206" s="114"/>
      <c r="I2206" s="114"/>
      <c r="J2206" s="121"/>
    </row>
    <row r="2207" spans="8:10" s="113" customFormat="1" x14ac:dyDescent="0.4">
      <c r="H2207" s="114"/>
      <c r="I2207" s="114"/>
      <c r="J2207" s="121"/>
    </row>
    <row r="2208" spans="8:10" s="113" customFormat="1" x14ac:dyDescent="0.4">
      <c r="H2208" s="114"/>
      <c r="I2208" s="114"/>
      <c r="J2208" s="121"/>
    </row>
    <row r="2209" spans="8:10" s="113" customFormat="1" x14ac:dyDescent="0.4">
      <c r="H2209" s="114"/>
      <c r="I2209" s="114"/>
      <c r="J2209" s="121"/>
    </row>
    <row r="2210" spans="8:10" s="113" customFormat="1" x14ac:dyDescent="0.4">
      <c r="H2210" s="114"/>
      <c r="I2210" s="114"/>
      <c r="J2210" s="121"/>
    </row>
    <row r="2211" spans="8:10" s="113" customFormat="1" x14ac:dyDescent="0.4">
      <c r="H2211" s="114"/>
      <c r="I2211" s="114"/>
      <c r="J2211" s="121"/>
    </row>
    <row r="2212" spans="8:10" s="113" customFormat="1" x14ac:dyDescent="0.4">
      <c r="H2212" s="114"/>
      <c r="I2212" s="114"/>
      <c r="J2212" s="121"/>
    </row>
    <row r="2213" spans="8:10" s="113" customFormat="1" x14ac:dyDescent="0.4">
      <c r="H2213" s="114"/>
      <c r="I2213" s="114"/>
      <c r="J2213" s="121"/>
    </row>
    <row r="2214" spans="8:10" s="113" customFormat="1" x14ac:dyDescent="0.4">
      <c r="H2214" s="114"/>
      <c r="I2214" s="114"/>
      <c r="J2214" s="121"/>
    </row>
    <row r="2215" spans="8:10" s="113" customFormat="1" x14ac:dyDescent="0.4">
      <c r="H2215" s="114"/>
      <c r="I2215" s="114"/>
      <c r="J2215" s="121"/>
    </row>
    <row r="2216" spans="8:10" s="113" customFormat="1" x14ac:dyDescent="0.4">
      <c r="H2216" s="114"/>
      <c r="I2216" s="114"/>
      <c r="J2216" s="121"/>
    </row>
    <row r="2217" spans="8:10" s="113" customFormat="1" x14ac:dyDescent="0.4">
      <c r="H2217" s="114"/>
      <c r="I2217" s="114"/>
      <c r="J2217" s="121"/>
    </row>
    <row r="2218" spans="8:10" s="113" customFormat="1" x14ac:dyDescent="0.4">
      <c r="H2218" s="114"/>
      <c r="I2218" s="114"/>
      <c r="J2218" s="121"/>
    </row>
    <row r="2219" spans="8:10" s="113" customFormat="1" x14ac:dyDescent="0.4">
      <c r="H2219" s="114"/>
      <c r="I2219" s="114"/>
      <c r="J2219" s="121"/>
    </row>
    <row r="2220" spans="8:10" s="113" customFormat="1" x14ac:dyDescent="0.4">
      <c r="H2220" s="114"/>
      <c r="I2220" s="114"/>
      <c r="J2220" s="121"/>
    </row>
    <row r="2221" spans="8:10" s="113" customFormat="1" x14ac:dyDescent="0.4">
      <c r="H2221" s="114"/>
      <c r="I2221" s="114"/>
      <c r="J2221" s="121"/>
    </row>
    <row r="2222" spans="8:10" s="113" customFormat="1" x14ac:dyDescent="0.4">
      <c r="H2222" s="114"/>
      <c r="I2222" s="114"/>
      <c r="J2222" s="121"/>
    </row>
    <row r="2223" spans="8:10" s="113" customFormat="1" x14ac:dyDescent="0.4">
      <c r="H2223" s="114"/>
      <c r="I2223" s="114"/>
      <c r="J2223" s="121"/>
    </row>
    <row r="2224" spans="8:10" s="113" customFormat="1" x14ac:dyDescent="0.4">
      <c r="H2224" s="114"/>
      <c r="I2224" s="114"/>
      <c r="J2224" s="121"/>
    </row>
    <row r="2225" spans="8:10" s="113" customFormat="1" x14ac:dyDescent="0.4">
      <c r="H2225" s="114"/>
      <c r="I2225" s="114"/>
      <c r="J2225" s="121"/>
    </row>
    <row r="2226" spans="8:10" s="113" customFormat="1" x14ac:dyDescent="0.4">
      <c r="H2226" s="114"/>
      <c r="I2226" s="114"/>
      <c r="J2226" s="121"/>
    </row>
    <row r="2227" spans="8:10" s="113" customFormat="1" x14ac:dyDescent="0.4">
      <c r="H2227" s="114"/>
      <c r="I2227" s="114"/>
      <c r="J2227" s="121"/>
    </row>
    <row r="2228" spans="8:10" s="113" customFormat="1" x14ac:dyDescent="0.4">
      <c r="H2228" s="114"/>
      <c r="I2228" s="114"/>
      <c r="J2228" s="121"/>
    </row>
    <row r="2229" spans="8:10" s="113" customFormat="1" x14ac:dyDescent="0.4">
      <c r="H2229" s="114"/>
      <c r="I2229" s="114"/>
      <c r="J2229" s="121"/>
    </row>
    <row r="2230" spans="8:10" s="113" customFormat="1" x14ac:dyDescent="0.4">
      <c r="H2230" s="114"/>
      <c r="I2230" s="114"/>
      <c r="J2230" s="121"/>
    </row>
    <row r="2231" spans="8:10" s="113" customFormat="1" x14ac:dyDescent="0.4">
      <c r="H2231" s="114"/>
      <c r="I2231" s="114"/>
      <c r="J2231" s="121"/>
    </row>
    <row r="2232" spans="8:10" s="113" customFormat="1" x14ac:dyDescent="0.4">
      <c r="H2232" s="114"/>
      <c r="I2232" s="114"/>
      <c r="J2232" s="121"/>
    </row>
    <row r="2233" spans="8:10" s="113" customFormat="1" x14ac:dyDescent="0.4">
      <c r="H2233" s="114"/>
      <c r="I2233" s="114"/>
      <c r="J2233" s="121"/>
    </row>
    <row r="2234" spans="8:10" s="113" customFormat="1" x14ac:dyDescent="0.4">
      <c r="H2234" s="114"/>
      <c r="I2234" s="114"/>
      <c r="J2234" s="121"/>
    </row>
    <row r="2235" spans="8:10" s="113" customFormat="1" x14ac:dyDescent="0.4">
      <c r="H2235" s="114"/>
      <c r="I2235" s="114"/>
      <c r="J2235" s="121"/>
    </row>
    <row r="2236" spans="8:10" s="113" customFormat="1" x14ac:dyDescent="0.4">
      <c r="H2236" s="114"/>
      <c r="I2236" s="114"/>
      <c r="J2236" s="121"/>
    </row>
    <row r="2237" spans="8:10" s="113" customFormat="1" x14ac:dyDescent="0.4">
      <c r="H2237" s="114"/>
      <c r="I2237" s="114"/>
      <c r="J2237" s="121"/>
    </row>
    <row r="2238" spans="8:10" s="113" customFormat="1" x14ac:dyDescent="0.4">
      <c r="H2238" s="114"/>
      <c r="I2238" s="114"/>
      <c r="J2238" s="121"/>
    </row>
    <row r="2239" spans="8:10" s="113" customFormat="1" x14ac:dyDescent="0.4">
      <c r="H2239" s="114"/>
      <c r="I2239" s="114"/>
      <c r="J2239" s="121"/>
    </row>
    <row r="2240" spans="8:10" s="113" customFormat="1" x14ac:dyDescent="0.4">
      <c r="H2240" s="114"/>
      <c r="I2240" s="114"/>
      <c r="J2240" s="121"/>
    </row>
    <row r="2241" spans="8:10" s="113" customFormat="1" x14ac:dyDescent="0.4">
      <c r="H2241" s="114"/>
      <c r="I2241" s="114"/>
      <c r="J2241" s="121"/>
    </row>
    <row r="2242" spans="8:10" s="113" customFormat="1" x14ac:dyDescent="0.4">
      <c r="H2242" s="114"/>
      <c r="I2242" s="114"/>
      <c r="J2242" s="121"/>
    </row>
    <row r="2243" spans="8:10" s="113" customFormat="1" x14ac:dyDescent="0.4">
      <c r="H2243" s="114"/>
      <c r="I2243" s="114"/>
      <c r="J2243" s="121"/>
    </row>
    <row r="2244" spans="8:10" s="113" customFormat="1" x14ac:dyDescent="0.4">
      <c r="H2244" s="114"/>
      <c r="I2244" s="114"/>
      <c r="J2244" s="121"/>
    </row>
    <row r="2245" spans="8:10" s="113" customFormat="1" x14ac:dyDescent="0.4">
      <c r="H2245" s="114"/>
      <c r="I2245" s="114"/>
      <c r="J2245" s="121"/>
    </row>
    <row r="2246" spans="8:10" s="113" customFormat="1" x14ac:dyDescent="0.4">
      <c r="H2246" s="114"/>
      <c r="I2246" s="114"/>
      <c r="J2246" s="121"/>
    </row>
    <row r="2247" spans="8:10" s="113" customFormat="1" x14ac:dyDescent="0.4">
      <c r="H2247" s="114"/>
      <c r="I2247" s="114"/>
      <c r="J2247" s="121"/>
    </row>
    <row r="2248" spans="8:10" s="113" customFormat="1" x14ac:dyDescent="0.4">
      <c r="H2248" s="114"/>
      <c r="I2248" s="114"/>
      <c r="J2248" s="121"/>
    </row>
    <row r="2249" spans="8:10" s="113" customFormat="1" x14ac:dyDescent="0.4">
      <c r="H2249" s="114"/>
      <c r="I2249" s="114"/>
      <c r="J2249" s="121"/>
    </row>
    <row r="2250" spans="8:10" s="113" customFormat="1" x14ac:dyDescent="0.4">
      <c r="H2250" s="114"/>
      <c r="I2250" s="114"/>
      <c r="J2250" s="121"/>
    </row>
    <row r="2251" spans="8:10" s="113" customFormat="1" x14ac:dyDescent="0.4">
      <c r="H2251" s="114"/>
      <c r="I2251" s="114"/>
      <c r="J2251" s="121"/>
    </row>
    <row r="2252" spans="8:10" s="113" customFormat="1" x14ac:dyDescent="0.4">
      <c r="H2252" s="114"/>
      <c r="I2252" s="114"/>
      <c r="J2252" s="121"/>
    </row>
    <row r="2253" spans="8:10" s="113" customFormat="1" x14ac:dyDescent="0.4">
      <c r="H2253" s="114"/>
      <c r="I2253" s="114"/>
      <c r="J2253" s="121"/>
    </row>
    <row r="2254" spans="8:10" s="113" customFormat="1" x14ac:dyDescent="0.4">
      <c r="H2254" s="114"/>
      <c r="I2254" s="114"/>
      <c r="J2254" s="121"/>
    </row>
    <row r="2255" spans="8:10" s="113" customFormat="1" x14ac:dyDescent="0.4">
      <c r="H2255" s="114"/>
      <c r="I2255" s="114"/>
      <c r="J2255" s="121"/>
    </row>
    <row r="2256" spans="8:10" s="113" customFormat="1" x14ac:dyDescent="0.4">
      <c r="H2256" s="114"/>
      <c r="I2256" s="114"/>
      <c r="J2256" s="121"/>
    </row>
    <row r="2257" spans="8:10" s="113" customFormat="1" x14ac:dyDescent="0.4">
      <c r="H2257" s="114"/>
      <c r="I2257" s="114"/>
      <c r="J2257" s="121"/>
    </row>
    <row r="2258" spans="8:10" s="113" customFormat="1" x14ac:dyDescent="0.4">
      <c r="H2258" s="114"/>
      <c r="I2258" s="114"/>
      <c r="J2258" s="121"/>
    </row>
    <row r="2259" spans="8:10" s="113" customFormat="1" x14ac:dyDescent="0.4">
      <c r="H2259" s="114"/>
      <c r="I2259" s="114"/>
      <c r="J2259" s="121"/>
    </row>
    <row r="2260" spans="8:10" s="113" customFormat="1" x14ac:dyDescent="0.4">
      <c r="H2260" s="114"/>
      <c r="I2260" s="114"/>
      <c r="J2260" s="121"/>
    </row>
    <row r="2261" spans="8:10" s="113" customFormat="1" x14ac:dyDescent="0.4">
      <c r="H2261" s="114"/>
      <c r="I2261" s="114"/>
      <c r="J2261" s="121"/>
    </row>
    <row r="2262" spans="8:10" s="113" customFormat="1" x14ac:dyDescent="0.4">
      <c r="H2262" s="114"/>
      <c r="I2262" s="114"/>
      <c r="J2262" s="121"/>
    </row>
    <row r="2263" spans="8:10" s="113" customFormat="1" x14ac:dyDescent="0.4">
      <c r="H2263" s="114"/>
      <c r="I2263" s="114"/>
      <c r="J2263" s="121"/>
    </row>
    <row r="2264" spans="8:10" s="113" customFormat="1" x14ac:dyDescent="0.4">
      <c r="H2264" s="114"/>
      <c r="I2264" s="114"/>
      <c r="J2264" s="121"/>
    </row>
    <row r="2265" spans="8:10" s="113" customFormat="1" x14ac:dyDescent="0.4">
      <c r="H2265" s="114"/>
      <c r="I2265" s="114"/>
      <c r="J2265" s="121"/>
    </row>
    <row r="2266" spans="8:10" s="113" customFormat="1" x14ac:dyDescent="0.4">
      <c r="H2266" s="114"/>
      <c r="I2266" s="114"/>
      <c r="J2266" s="121"/>
    </row>
    <row r="2267" spans="8:10" s="113" customFormat="1" x14ac:dyDescent="0.4">
      <c r="H2267" s="114"/>
      <c r="I2267" s="114"/>
      <c r="J2267" s="121"/>
    </row>
    <row r="2268" spans="8:10" s="113" customFormat="1" x14ac:dyDescent="0.4">
      <c r="H2268" s="114"/>
      <c r="I2268" s="114"/>
      <c r="J2268" s="121"/>
    </row>
    <row r="2269" spans="8:10" s="113" customFormat="1" x14ac:dyDescent="0.4">
      <c r="H2269" s="114"/>
      <c r="I2269" s="114"/>
      <c r="J2269" s="121"/>
    </row>
    <row r="2270" spans="8:10" s="113" customFormat="1" x14ac:dyDescent="0.4">
      <c r="H2270" s="114"/>
      <c r="I2270" s="114"/>
      <c r="J2270" s="121"/>
    </row>
    <row r="2271" spans="8:10" s="113" customFormat="1" x14ac:dyDescent="0.4">
      <c r="H2271" s="114"/>
      <c r="I2271" s="114"/>
      <c r="J2271" s="121"/>
    </row>
    <row r="2272" spans="8:10" s="113" customFormat="1" x14ac:dyDescent="0.4">
      <c r="H2272" s="114"/>
      <c r="I2272" s="114"/>
      <c r="J2272" s="121"/>
    </row>
    <row r="2273" spans="8:10" s="113" customFormat="1" x14ac:dyDescent="0.4">
      <c r="H2273" s="114"/>
      <c r="I2273" s="114"/>
      <c r="J2273" s="121"/>
    </row>
    <row r="2274" spans="8:10" s="113" customFormat="1" x14ac:dyDescent="0.4">
      <c r="H2274" s="114"/>
      <c r="I2274" s="114"/>
      <c r="J2274" s="121"/>
    </row>
    <row r="2275" spans="8:10" s="113" customFormat="1" x14ac:dyDescent="0.4">
      <c r="H2275" s="114"/>
      <c r="I2275" s="114"/>
      <c r="J2275" s="121"/>
    </row>
    <row r="2276" spans="8:10" s="113" customFormat="1" x14ac:dyDescent="0.4">
      <c r="H2276" s="114"/>
      <c r="I2276" s="114"/>
      <c r="J2276" s="121"/>
    </row>
    <row r="2277" spans="8:10" s="113" customFormat="1" x14ac:dyDescent="0.4">
      <c r="H2277" s="114"/>
      <c r="I2277" s="114"/>
      <c r="J2277" s="121"/>
    </row>
    <row r="2278" spans="8:10" s="113" customFormat="1" x14ac:dyDescent="0.4">
      <c r="H2278" s="114"/>
      <c r="I2278" s="114"/>
      <c r="J2278" s="121"/>
    </row>
    <row r="2279" spans="8:10" s="113" customFormat="1" x14ac:dyDescent="0.4">
      <c r="H2279" s="114"/>
      <c r="I2279" s="114"/>
      <c r="J2279" s="121"/>
    </row>
    <row r="2280" spans="8:10" s="113" customFormat="1" x14ac:dyDescent="0.4">
      <c r="H2280" s="114"/>
      <c r="I2280" s="114"/>
      <c r="J2280" s="121"/>
    </row>
    <row r="2281" spans="8:10" s="113" customFormat="1" x14ac:dyDescent="0.4">
      <c r="H2281" s="114"/>
      <c r="I2281" s="114"/>
      <c r="J2281" s="121"/>
    </row>
    <row r="2282" spans="8:10" s="113" customFormat="1" x14ac:dyDescent="0.4">
      <c r="H2282" s="114"/>
      <c r="I2282" s="114"/>
      <c r="J2282" s="121"/>
    </row>
    <row r="2283" spans="8:10" s="113" customFormat="1" x14ac:dyDescent="0.4">
      <c r="H2283" s="114"/>
      <c r="I2283" s="114"/>
      <c r="J2283" s="121"/>
    </row>
    <row r="2284" spans="8:10" s="113" customFormat="1" x14ac:dyDescent="0.4">
      <c r="H2284" s="114"/>
      <c r="I2284" s="114"/>
      <c r="J2284" s="121"/>
    </row>
    <row r="2285" spans="8:10" s="113" customFormat="1" x14ac:dyDescent="0.4">
      <c r="H2285" s="114"/>
      <c r="I2285" s="114"/>
      <c r="J2285" s="121"/>
    </row>
    <row r="2286" spans="8:10" s="113" customFormat="1" x14ac:dyDescent="0.4">
      <c r="H2286" s="114"/>
      <c r="I2286" s="114"/>
      <c r="J2286" s="121"/>
    </row>
    <row r="2287" spans="8:10" s="113" customFormat="1" x14ac:dyDescent="0.4">
      <c r="H2287" s="114"/>
      <c r="I2287" s="114"/>
      <c r="J2287" s="121"/>
    </row>
    <row r="2288" spans="8:10" s="113" customFormat="1" x14ac:dyDescent="0.4">
      <c r="H2288" s="114"/>
      <c r="I2288" s="114"/>
      <c r="J2288" s="121"/>
    </row>
    <row r="2289" spans="8:10" s="113" customFormat="1" x14ac:dyDescent="0.4">
      <c r="H2289" s="114"/>
      <c r="I2289" s="114"/>
      <c r="J2289" s="121"/>
    </row>
    <row r="2290" spans="8:10" s="113" customFormat="1" x14ac:dyDescent="0.4">
      <c r="H2290" s="114"/>
      <c r="I2290" s="114"/>
      <c r="J2290" s="121"/>
    </row>
    <row r="2291" spans="8:10" s="113" customFormat="1" x14ac:dyDescent="0.4">
      <c r="H2291" s="114"/>
      <c r="I2291" s="114"/>
      <c r="J2291" s="121"/>
    </row>
    <row r="2292" spans="8:10" s="113" customFormat="1" x14ac:dyDescent="0.4">
      <c r="H2292" s="114"/>
      <c r="I2292" s="114"/>
      <c r="J2292" s="121"/>
    </row>
    <row r="2293" spans="8:10" s="113" customFormat="1" x14ac:dyDescent="0.4">
      <c r="H2293" s="114"/>
      <c r="I2293" s="114"/>
      <c r="J2293" s="121"/>
    </row>
    <row r="2294" spans="8:10" s="113" customFormat="1" x14ac:dyDescent="0.4">
      <c r="H2294" s="114"/>
      <c r="I2294" s="114"/>
      <c r="J2294" s="121"/>
    </row>
    <row r="2295" spans="8:10" s="113" customFormat="1" x14ac:dyDescent="0.4">
      <c r="H2295" s="114"/>
      <c r="I2295" s="114"/>
      <c r="J2295" s="121"/>
    </row>
    <row r="2296" spans="8:10" s="113" customFormat="1" x14ac:dyDescent="0.4">
      <c r="H2296" s="114"/>
      <c r="I2296" s="114"/>
      <c r="J2296" s="121"/>
    </row>
    <row r="2297" spans="8:10" s="113" customFormat="1" x14ac:dyDescent="0.4">
      <c r="H2297" s="114"/>
      <c r="I2297" s="114"/>
      <c r="J2297" s="121"/>
    </row>
    <row r="2298" spans="8:10" s="113" customFormat="1" x14ac:dyDescent="0.4">
      <c r="H2298" s="114"/>
      <c r="I2298" s="114"/>
      <c r="J2298" s="121"/>
    </row>
    <row r="2299" spans="8:10" s="113" customFormat="1" x14ac:dyDescent="0.4">
      <c r="H2299" s="114"/>
      <c r="I2299" s="114"/>
      <c r="J2299" s="121"/>
    </row>
    <row r="2300" spans="8:10" s="113" customFormat="1" x14ac:dyDescent="0.4">
      <c r="H2300" s="114"/>
      <c r="I2300" s="114"/>
      <c r="J2300" s="121"/>
    </row>
    <row r="2301" spans="8:10" s="113" customFormat="1" x14ac:dyDescent="0.4">
      <c r="H2301" s="114"/>
      <c r="I2301" s="114"/>
      <c r="J2301" s="121"/>
    </row>
    <row r="2302" spans="8:10" s="113" customFormat="1" x14ac:dyDescent="0.4">
      <c r="H2302" s="114"/>
      <c r="I2302" s="114"/>
      <c r="J2302" s="121"/>
    </row>
    <row r="2303" spans="8:10" s="113" customFormat="1" x14ac:dyDescent="0.4">
      <c r="H2303" s="114"/>
      <c r="I2303" s="114"/>
      <c r="J2303" s="121"/>
    </row>
    <row r="2304" spans="8:10" s="113" customFormat="1" x14ac:dyDescent="0.4">
      <c r="H2304" s="114"/>
      <c r="I2304" s="114"/>
      <c r="J2304" s="121"/>
    </row>
    <row r="2305" spans="8:10" s="113" customFormat="1" x14ac:dyDescent="0.4">
      <c r="H2305" s="114"/>
      <c r="I2305" s="114"/>
      <c r="J2305" s="121"/>
    </row>
    <row r="2306" spans="8:10" s="113" customFormat="1" x14ac:dyDescent="0.4">
      <c r="H2306" s="114"/>
      <c r="I2306" s="114"/>
      <c r="J2306" s="121"/>
    </row>
    <row r="2307" spans="8:10" s="113" customFormat="1" x14ac:dyDescent="0.4">
      <c r="H2307" s="114"/>
      <c r="I2307" s="114"/>
      <c r="J2307" s="121"/>
    </row>
    <row r="2308" spans="8:10" s="113" customFormat="1" x14ac:dyDescent="0.4">
      <c r="H2308" s="114"/>
      <c r="I2308" s="114"/>
      <c r="J2308" s="121"/>
    </row>
    <row r="2309" spans="8:10" s="113" customFormat="1" x14ac:dyDescent="0.4">
      <c r="H2309" s="114"/>
      <c r="I2309" s="114"/>
      <c r="J2309" s="121"/>
    </row>
    <row r="2310" spans="8:10" s="113" customFormat="1" x14ac:dyDescent="0.4">
      <c r="H2310" s="114"/>
      <c r="I2310" s="114"/>
      <c r="J2310" s="121"/>
    </row>
    <row r="2311" spans="8:10" s="113" customFormat="1" x14ac:dyDescent="0.4">
      <c r="H2311" s="114"/>
      <c r="I2311" s="114"/>
      <c r="J2311" s="121"/>
    </row>
    <row r="2312" spans="8:10" s="113" customFormat="1" x14ac:dyDescent="0.4">
      <c r="H2312" s="114"/>
      <c r="I2312" s="114"/>
      <c r="J2312" s="121"/>
    </row>
    <row r="2313" spans="8:10" s="113" customFormat="1" x14ac:dyDescent="0.4">
      <c r="H2313" s="114"/>
      <c r="I2313" s="114"/>
      <c r="J2313" s="121"/>
    </row>
    <row r="2314" spans="8:10" s="113" customFormat="1" x14ac:dyDescent="0.4">
      <c r="H2314" s="114"/>
      <c r="I2314" s="114"/>
      <c r="J2314" s="121"/>
    </row>
    <row r="2315" spans="8:10" s="113" customFormat="1" x14ac:dyDescent="0.4">
      <c r="H2315" s="114"/>
      <c r="I2315" s="114"/>
      <c r="J2315" s="121"/>
    </row>
    <row r="2316" spans="8:10" s="113" customFormat="1" x14ac:dyDescent="0.4">
      <c r="H2316" s="114"/>
      <c r="I2316" s="114"/>
      <c r="J2316" s="121"/>
    </row>
    <row r="2317" spans="8:10" s="113" customFormat="1" x14ac:dyDescent="0.4">
      <c r="H2317" s="114"/>
      <c r="I2317" s="114"/>
      <c r="J2317" s="121"/>
    </row>
    <row r="2318" spans="8:10" s="113" customFormat="1" x14ac:dyDescent="0.4">
      <c r="H2318" s="114"/>
      <c r="I2318" s="114"/>
      <c r="J2318" s="121"/>
    </row>
    <row r="2319" spans="8:10" s="113" customFormat="1" x14ac:dyDescent="0.4">
      <c r="H2319" s="114"/>
      <c r="I2319" s="114"/>
      <c r="J2319" s="121"/>
    </row>
    <row r="2320" spans="8:10" s="113" customFormat="1" x14ac:dyDescent="0.4">
      <c r="H2320" s="114"/>
      <c r="I2320" s="114"/>
      <c r="J2320" s="121"/>
    </row>
    <row r="2321" spans="8:10" s="113" customFormat="1" x14ac:dyDescent="0.4">
      <c r="H2321" s="114"/>
      <c r="I2321" s="114"/>
      <c r="J2321" s="121"/>
    </row>
    <row r="2322" spans="8:10" s="113" customFormat="1" x14ac:dyDescent="0.4">
      <c r="H2322" s="114"/>
      <c r="I2322" s="114"/>
      <c r="J2322" s="121"/>
    </row>
    <row r="2323" spans="8:10" s="113" customFormat="1" x14ac:dyDescent="0.4">
      <c r="H2323" s="114"/>
      <c r="I2323" s="114"/>
      <c r="J2323" s="121"/>
    </row>
    <row r="2324" spans="8:10" s="113" customFormat="1" x14ac:dyDescent="0.4">
      <c r="H2324" s="114"/>
      <c r="I2324" s="114"/>
      <c r="J2324" s="121"/>
    </row>
    <row r="2325" spans="8:10" s="113" customFormat="1" x14ac:dyDescent="0.4">
      <c r="H2325" s="114"/>
      <c r="I2325" s="114"/>
      <c r="J2325" s="121"/>
    </row>
    <row r="2326" spans="8:10" s="113" customFormat="1" x14ac:dyDescent="0.4">
      <c r="H2326" s="114"/>
      <c r="I2326" s="114"/>
      <c r="J2326" s="121"/>
    </row>
    <row r="2327" spans="8:10" s="113" customFormat="1" x14ac:dyDescent="0.4">
      <c r="H2327" s="114"/>
      <c r="I2327" s="114"/>
      <c r="J2327" s="121"/>
    </row>
    <row r="2328" spans="8:10" s="113" customFormat="1" x14ac:dyDescent="0.4">
      <c r="H2328" s="114"/>
      <c r="I2328" s="114"/>
      <c r="J2328" s="121"/>
    </row>
    <row r="2329" spans="8:10" s="113" customFormat="1" x14ac:dyDescent="0.4">
      <c r="H2329" s="114"/>
      <c r="I2329" s="114"/>
      <c r="J2329" s="121"/>
    </row>
    <row r="2330" spans="8:10" s="113" customFormat="1" x14ac:dyDescent="0.4">
      <c r="H2330" s="114"/>
      <c r="I2330" s="114"/>
      <c r="J2330" s="121"/>
    </row>
    <row r="2331" spans="8:10" s="113" customFormat="1" x14ac:dyDescent="0.4">
      <c r="H2331" s="114"/>
      <c r="I2331" s="114"/>
      <c r="J2331" s="121"/>
    </row>
    <row r="2332" spans="8:10" s="113" customFormat="1" x14ac:dyDescent="0.4">
      <c r="H2332" s="114"/>
      <c r="I2332" s="114"/>
      <c r="J2332" s="121"/>
    </row>
    <row r="2333" spans="8:10" s="113" customFormat="1" x14ac:dyDescent="0.4">
      <c r="H2333" s="114"/>
      <c r="I2333" s="114"/>
      <c r="J2333" s="121"/>
    </row>
    <row r="2334" spans="8:10" s="113" customFormat="1" x14ac:dyDescent="0.4">
      <c r="H2334" s="114"/>
      <c r="I2334" s="114"/>
      <c r="J2334" s="121"/>
    </row>
    <row r="2335" spans="8:10" s="113" customFormat="1" x14ac:dyDescent="0.4">
      <c r="H2335" s="114"/>
      <c r="I2335" s="114"/>
      <c r="J2335" s="121"/>
    </row>
    <row r="2336" spans="8:10" s="113" customFormat="1" x14ac:dyDescent="0.4">
      <c r="H2336" s="114"/>
      <c r="I2336" s="114"/>
      <c r="J2336" s="121"/>
    </row>
    <row r="2337" spans="8:10" s="113" customFormat="1" x14ac:dyDescent="0.4">
      <c r="H2337" s="114"/>
      <c r="I2337" s="114"/>
      <c r="J2337" s="121"/>
    </row>
    <row r="2338" spans="8:10" s="113" customFormat="1" x14ac:dyDescent="0.4">
      <c r="H2338" s="114"/>
      <c r="I2338" s="114"/>
      <c r="J2338" s="121"/>
    </row>
    <row r="2339" spans="8:10" s="113" customFormat="1" x14ac:dyDescent="0.4">
      <c r="H2339" s="114"/>
      <c r="I2339" s="114"/>
      <c r="J2339" s="121"/>
    </row>
    <row r="2340" spans="8:10" s="113" customFormat="1" x14ac:dyDescent="0.4">
      <c r="H2340" s="114"/>
      <c r="I2340" s="114"/>
      <c r="J2340" s="121"/>
    </row>
    <row r="2341" spans="8:10" s="113" customFormat="1" x14ac:dyDescent="0.4">
      <c r="H2341" s="114"/>
      <c r="I2341" s="114"/>
      <c r="J2341" s="121"/>
    </row>
    <row r="2342" spans="8:10" s="113" customFormat="1" x14ac:dyDescent="0.4">
      <c r="H2342" s="114"/>
      <c r="I2342" s="114"/>
      <c r="J2342" s="121"/>
    </row>
    <row r="2343" spans="8:10" s="113" customFormat="1" x14ac:dyDescent="0.4">
      <c r="H2343" s="114"/>
      <c r="I2343" s="114"/>
      <c r="J2343" s="121"/>
    </row>
    <row r="2344" spans="8:10" s="113" customFormat="1" x14ac:dyDescent="0.4">
      <c r="H2344" s="114"/>
      <c r="I2344" s="114"/>
      <c r="J2344" s="121"/>
    </row>
    <row r="2345" spans="8:10" s="113" customFormat="1" x14ac:dyDescent="0.4">
      <c r="H2345" s="114"/>
      <c r="I2345" s="114"/>
      <c r="J2345" s="121"/>
    </row>
    <row r="2346" spans="8:10" s="113" customFormat="1" x14ac:dyDescent="0.4">
      <c r="H2346" s="114"/>
      <c r="I2346" s="114"/>
      <c r="J2346" s="121"/>
    </row>
    <row r="2347" spans="8:10" s="113" customFormat="1" x14ac:dyDescent="0.4">
      <c r="H2347" s="114"/>
      <c r="I2347" s="114"/>
      <c r="J2347" s="121"/>
    </row>
    <row r="2348" spans="8:10" s="113" customFormat="1" x14ac:dyDescent="0.4">
      <c r="H2348" s="114"/>
      <c r="I2348" s="114"/>
      <c r="J2348" s="121"/>
    </row>
    <row r="2349" spans="8:10" s="113" customFormat="1" x14ac:dyDescent="0.4">
      <c r="H2349" s="114"/>
      <c r="I2349" s="114"/>
      <c r="J2349" s="121"/>
    </row>
    <row r="2350" spans="8:10" s="113" customFormat="1" x14ac:dyDescent="0.4">
      <c r="H2350" s="114"/>
      <c r="I2350" s="114"/>
      <c r="J2350" s="121"/>
    </row>
    <row r="2351" spans="8:10" s="113" customFormat="1" x14ac:dyDescent="0.4">
      <c r="H2351" s="114"/>
      <c r="I2351" s="114"/>
      <c r="J2351" s="121"/>
    </row>
    <row r="2352" spans="8:10" s="113" customFormat="1" x14ac:dyDescent="0.4">
      <c r="H2352" s="114"/>
      <c r="I2352" s="114"/>
      <c r="J2352" s="121"/>
    </row>
    <row r="2353" spans="8:10" s="113" customFormat="1" x14ac:dyDescent="0.4">
      <c r="H2353" s="114"/>
      <c r="I2353" s="114"/>
      <c r="J2353" s="121"/>
    </row>
    <row r="2354" spans="8:10" s="113" customFormat="1" x14ac:dyDescent="0.4">
      <c r="H2354" s="114"/>
      <c r="I2354" s="114"/>
      <c r="J2354" s="121"/>
    </row>
    <row r="2355" spans="8:10" s="113" customFormat="1" x14ac:dyDescent="0.4">
      <c r="H2355" s="114"/>
      <c r="I2355" s="114"/>
      <c r="J2355" s="121"/>
    </row>
    <row r="2356" spans="8:10" s="113" customFormat="1" x14ac:dyDescent="0.4">
      <c r="H2356" s="114"/>
      <c r="I2356" s="114"/>
      <c r="J2356" s="121"/>
    </row>
    <row r="2357" spans="8:10" s="113" customFormat="1" x14ac:dyDescent="0.4">
      <c r="H2357" s="114"/>
      <c r="I2357" s="114"/>
      <c r="J2357" s="121"/>
    </row>
    <row r="2358" spans="8:10" s="113" customFormat="1" x14ac:dyDescent="0.4">
      <c r="H2358" s="114"/>
      <c r="I2358" s="114"/>
      <c r="J2358" s="121"/>
    </row>
    <row r="2359" spans="8:10" s="113" customFormat="1" x14ac:dyDescent="0.4">
      <c r="H2359" s="114"/>
      <c r="I2359" s="114"/>
      <c r="J2359" s="121"/>
    </row>
    <row r="2360" spans="8:10" s="113" customFormat="1" x14ac:dyDescent="0.4">
      <c r="H2360" s="114"/>
      <c r="I2360" s="114"/>
      <c r="J2360" s="121"/>
    </row>
    <row r="2361" spans="8:10" s="113" customFormat="1" x14ac:dyDescent="0.4">
      <c r="H2361" s="114"/>
      <c r="I2361" s="114"/>
      <c r="J2361" s="121"/>
    </row>
    <row r="2362" spans="8:10" s="113" customFormat="1" x14ac:dyDescent="0.4">
      <c r="H2362" s="114"/>
      <c r="I2362" s="114"/>
      <c r="J2362" s="121"/>
    </row>
    <row r="2363" spans="8:10" s="113" customFormat="1" x14ac:dyDescent="0.4">
      <c r="H2363" s="114"/>
      <c r="I2363" s="114"/>
      <c r="J2363" s="121"/>
    </row>
    <row r="2364" spans="8:10" s="113" customFormat="1" x14ac:dyDescent="0.4">
      <c r="H2364" s="114"/>
      <c r="I2364" s="114"/>
      <c r="J2364" s="121"/>
    </row>
    <row r="2365" spans="8:10" s="113" customFormat="1" x14ac:dyDescent="0.4">
      <c r="H2365" s="114"/>
      <c r="I2365" s="114"/>
      <c r="J2365" s="121"/>
    </row>
    <row r="2366" spans="8:10" s="113" customFormat="1" x14ac:dyDescent="0.4">
      <c r="H2366" s="114"/>
      <c r="I2366" s="114"/>
      <c r="J2366" s="121"/>
    </row>
    <row r="2367" spans="8:10" s="113" customFormat="1" x14ac:dyDescent="0.4">
      <c r="H2367" s="114"/>
      <c r="I2367" s="114"/>
      <c r="J2367" s="121"/>
    </row>
    <row r="2368" spans="8:10" s="113" customFormat="1" x14ac:dyDescent="0.4">
      <c r="H2368" s="114"/>
      <c r="I2368" s="114"/>
      <c r="J2368" s="121"/>
    </row>
    <row r="2369" spans="8:10" s="113" customFormat="1" x14ac:dyDescent="0.4">
      <c r="H2369" s="114"/>
      <c r="I2369" s="114"/>
      <c r="J2369" s="121"/>
    </row>
    <row r="2370" spans="8:10" s="113" customFormat="1" x14ac:dyDescent="0.4">
      <c r="H2370" s="114"/>
      <c r="I2370" s="114"/>
      <c r="J2370" s="121"/>
    </row>
    <row r="2371" spans="8:10" s="113" customFormat="1" x14ac:dyDescent="0.4">
      <c r="H2371" s="114"/>
      <c r="I2371" s="114"/>
      <c r="J2371" s="121"/>
    </row>
    <row r="2372" spans="8:10" s="113" customFormat="1" x14ac:dyDescent="0.4">
      <c r="H2372" s="114"/>
      <c r="I2372" s="114"/>
      <c r="J2372" s="121"/>
    </row>
    <row r="2373" spans="8:10" s="113" customFormat="1" x14ac:dyDescent="0.4">
      <c r="H2373" s="114"/>
      <c r="I2373" s="114"/>
      <c r="J2373" s="121"/>
    </row>
    <row r="2374" spans="8:10" s="113" customFormat="1" x14ac:dyDescent="0.4">
      <c r="H2374" s="114"/>
      <c r="I2374" s="114"/>
      <c r="J2374" s="121"/>
    </row>
    <row r="2375" spans="8:10" s="113" customFormat="1" x14ac:dyDescent="0.4">
      <c r="H2375" s="114"/>
      <c r="I2375" s="114"/>
      <c r="J2375" s="121"/>
    </row>
    <row r="2376" spans="8:10" s="113" customFormat="1" x14ac:dyDescent="0.4">
      <c r="H2376" s="114"/>
      <c r="I2376" s="114"/>
      <c r="J2376" s="121"/>
    </row>
    <row r="2377" spans="8:10" s="113" customFormat="1" x14ac:dyDescent="0.4">
      <c r="H2377" s="114"/>
      <c r="I2377" s="114"/>
      <c r="J2377" s="121"/>
    </row>
    <row r="2378" spans="8:10" s="113" customFormat="1" x14ac:dyDescent="0.4">
      <c r="H2378" s="114"/>
      <c r="I2378" s="114"/>
      <c r="J2378" s="121"/>
    </row>
    <row r="2379" spans="8:10" s="113" customFormat="1" x14ac:dyDescent="0.4">
      <c r="H2379" s="114"/>
      <c r="I2379" s="114"/>
      <c r="J2379" s="121"/>
    </row>
    <row r="2380" spans="8:10" s="113" customFormat="1" x14ac:dyDescent="0.4">
      <c r="H2380" s="114"/>
      <c r="I2380" s="114"/>
      <c r="J2380" s="121"/>
    </row>
    <row r="2381" spans="8:10" s="113" customFormat="1" x14ac:dyDescent="0.4">
      <c r="H2381" s="114"/>
      <c r="I2381" s="114"/>
      <c r="J2381" s="121"/>
    </row>
    <row r="2382" spans="8:10" s="113" customFormat="1" x14ac:dyDescent="0.4">
      <c r="H2382" s="114"/>
      <c r="I2382" s="114"/>
      <c r="J2382" s="121"/>
    </row>
    <row r="2383" spans="8:10" s="113" customFormat="1" x14ac:dyDescent="0.4">
      <c r="H2383" s="114"/>
      <c r="I2383" s="114"/>
      <c r="J2383" s="121"/>
    </row>
    <row r="2384" spans="8:10" s="113" customFormat="1" x14ac:dyDescent="0.4">
      <c r="H2384" s="114"/>
      <c r="I2384" s="114"/>
      <c r="J2384" s="121"/>
    </row>
    <row r="2385" spans="8:10" s="113" customFormat="1" x14ac:dyDescent="0.4">
      <c r="H2385" s="114"/>
      <c r="I2385" s="114"/>
      <c r="J2385" s="121"/>
    </row>
    <row r="2386" spans="8:10" s="113" customFormat="1" x14ac:dyDescent="0.4">
      <c r="H2386" s="114"/>
      <c r="I2386" s="114"/>
      <c r="J2386" s="121"/>
    </row>
    <row r="2387" spans="8:10" s="113" customFormat="1" x14ac:dyDescent="0.4">
      <c r="H2387" s="114"/>
      <c r="I2387" s="114"/>
      <c r="J2387" s="121"/>
    </row>
    <row r="2388" spans="8:10" s="113" customFormat="1" x14ac:dyDescent="0.4">
      <c r="H2388" s="114"/>
      <c r="I2388" s="114"/>
      <c r="J2388" s="121"/>
    </row>
    <row r="2389" spans="8:10" s="113" customFormat="1" x14ac:dyDescent="0.4">
      <c r="H2389" s="114"/>
      <c r="I2389" s="114"/>
      <c r="J2389" s="121"/>
    </row>
    <row r="2390" spans="8:10" s="113" customFormat="1" x14ac:dyDescent="0.4">
      <c r="H2390" s="114"/>
      <c r="I2390" s="114"/>
      <c r="J2390" s="121"/>
    </row>
    <row r="2391" spans="8:10" s="113" customFormat="1" x14ac:dyDescent="0.4">
      <c r="H2391" s="114"/>
      <c r="I2391" s="114"/>
      <c r="J2391" s="121"/>
    </row>
    <row r="2392" spans="8:10" s="113" customFormat="1" x14ac:dyDescent="0.4">
      <c r="H2392" s="114"/>
      <c r="I2392" s="114"/>
      <c r="J2392" s="121"/>
    </row>
    <row r="2393" spans="8:10" s="113" customFormat="1" x14ac:dyDescent="0.4">
      <c r="H2393" s="114"/>
      <c r="I2393" s="114"/>
      <c r="J2393" s="121"/>
    </row>
    <row r="2394" spans="8:10" s="113" customFormat="1" x14ac:dyDescent="0.4">
      <c r="H2394" s="114"/>
      <c r="I2394" s="114"/>
      <c r="J2394" s="121"/>
    </row>
    <row r="2395" spans="8:10" s="113" customFormat="1" x14ac:dyDescent="0.4">
      <c r="H2395" s="114"/>
      <c r="I2395" s="114"/>
      <c r="J2395" s="121"/>
    </row>
    <row r="2396" spans="8:10" s="113" customFormat="1" x14ac:dyDescent="0.4">
      <c r="H2396" s="114"/>
      <c r="I2396" s="114"/>
      <c r="J2396" s="121"/>
    </row>
    <row r="2397" spans="8:10" s="113" customFormat="1" x14ac:dyDescent="0.4">
      <c r="H2397" s="114"/>
      <c r="I2397" s="114"/>
      <c r="J2397" s="121"/>
    </row>
    <row r="2398" spans="8:10" s="113" customFormat="1" x14ac:dyDescent="0.4">
      <c r="H2398" s="114"/>
      <c r="I2398" s="114"/>
      <c r="J2398" s="121"/>
    </row>
    <row r="2399" spans="8:10" s="113" customFormat="1" x14ac:dyDescent="0.4">
      <c r="H2399" s="114"/>
      <c r="I2399" s="114"/>
      <c r="J2399" s="121"/>
    </row>
    <row r="2400" spans="8:10" s="113" customFormat="1" x14ac:dyDescent="0.4">
      <c r="H2400" s="114"/>
      <c r="I2400" s="114"/>
      <c r="J2400" s="121"/>
    </row>
    <row r="2401" spans="8:10" s="113" customFormat="1" x14ac:dyDescent="0.4">
      <c r="H2401" s="114"/>
      <c r="I2401" s="114"/>
      <c r="J2401" s="121"/>
    </row>
    <row r="2402" spans="8:10" s="113" customFormat="1" x14ac:dyDescent="0.4">
      <c r="H2402" s="114"/>
      <c r="I2402" s="114"/>
      <c r="J2402" s="121"/>
    </row>
    <row r="2403" spans="8:10" s="113" customFormat="1" x14ac:dyDescent="0.4">
      <c r="H2403" s="114"/>
      <c r="I2403" s="114"/>
      <c r="J2403" s="121"/>
    </row>
    <row r="2404" spans="8:10" s="113" customFormat="1" x14ac:dyDescent="0.4">
      <c r="H2404" s="114"/>
      <c r="I2404" s="114"/>
      <c r="J2404" s="121"/>
    </row>
    <row r="2405" spans="8:10" s="113" customFormat="1" x14ac:dyDescent="0.4">
      <c r="H2405" s="114"/>
      <c r="I2405" s="114"/>
      <c r="J2405" s="121"/>
    </row>
    <row r="2406" spans="8:10" s="113" customFormat="1" x14ac:dyDescent="0.4">
      <c r="H2406" s="114"/>
      <c r="I2406" s="114"/>
      <c r="J2406" s="121"/>
    </row>
    <row r="2407" spans="8:10" s="113" customFormat="1" x14ac:dyDescent="0.4">
      <c r="H2407" s="114"/>
      <c r="I2407" s="114"/>
      <c r="J2407" s="121"/>
    </row>
    <row r="2408" spans="8:10" s="113" customFormat="1" x14ac:dyDescent="0.4">
      <c r="H2408" s="114"/>
      <c r="I2408" s="114"/>
      <c r="J2408" s="121"/>
    </row>
    <row r="2409" spans="8:10" s="113" customFormat="1" x14ac:dyDescent="0.4">
      <c r="H2409" s="114"/>
      <c r="I2409" s="114"/>
      <c r="J2409" s="121"/>
    </row>
    <row r="2410" spans="8:10" s="113" customFormat="1" x14ac:dyDescent="0.4">
      <c r="H2410" s="114"/>
      <c r="I2410" s="114"/>
      <c r="J2410" s="121"/>
    </row>
    <row r="2411" spans="8:10" s="113" customFormat="1" x14ac:dyDescent="0.4">
      <c r="H2411" s="114"/>
      <c r="I2411" s="114"/>
      <c r="J2411" s="121"/>
    </row>
    <row r="2412" spans="8:10" s="113" customFormat="1" x14ac:dyDescent="0.4">
      <c r="H2412" s="114"/>
      <c r="I2412" s="114"/>
      <c r="J2412" s="121"/>
    </row>
    <row r="2413" spans="8:10" s="113" customFormat="1" x14ac:dyDescent="0.4">
      <c r="H2413" s="114"/>
      <c r="I2413" s="114"/>
      <c r="J2413" s="121"/>
    </row>
    <row r="2414" spans="8:10" s="113" customFormat="1" x14ac:dyDescent="0.4">
      <c r="H2414" s="114"/>
      <c r="I2414" s="114"/>
      <c r="J2414" s="121"/>
    </row>
    <row r="2415" spans="8:10" s="113" customFormat="1" x14ac:dyDescent="0.4">
      <c r="H2415" s="114"/>
      <c r="I2415" s="114"/>
      <c r="J2415" s="121"/>
    </row>
    <row r="2416" spans="8:10" s="113" customFormat="1" x14ac:dyDescent="0.4">
      <c r="H2416" s="114"/>
      <c r="I2416" s="114"/>
      <c r="J2416" s="121"/>
    </row>
    <row r="2417" spans="8:10" s="113" customFormat="1" x14ac:dyDescent="0.4">
      <c r="H2417" s="114"/>
      <c r="I2417" s="114"/>
      <c r="J2417" s="121"/>
    </row>
    <row r="2418" spans="8:10" s="113" customFormat="1" x14ac:dyDescent="0.4">
      <c r="H2418" s="114"/>
      <c r="I2418" s="114"/>
      <c r="J2418" s="121"/>
    </row>
    <row r="2419" spans="8:10" s="113" customFormat="1" x14ac:dyDescent="0.4">
      <c r="H2419" s="114"/>
      <c r="I2419" s="114"/>
      <c r="J2419" s="121"/>
    </row>
    <row r="2420" spans="8:10" s="113" customFormat="1" x14ac:dyDescent="0.4">
      <c r="H2420" s="114"/>
      <c r="I2420" s="114"/>
      <c r="J2420" s="121"/>
    </row>
    <row r="2421" spans="8:10" s="113" customFormat="1" x14ac:dyDescent="0.4">
      <c r="H2421" s="114"/>
      <c r="I2421" s="114"/>
      <c r="J2421" s="121"/>
    </row>
    <row r="2422" spans="8:10" s="113" customFormat="1" x14ac:dyDescent="0.4">
      <c r="H2422" s="114"/>
      <c r="I2422" s="114"/>
      <c r="J2422" s="121"/>
    </row>
    <row r="2423" spans="8:10" s="113" customFormat="1" x14ac:dyDescent="0.4">
      <c r="H2423" s="114"/>
      <c r="I2423" s="114"/>
      <c r="J2423" s="121"/>
    </row>
    <row r="2424" spans="8:10" s="113" customFormat="1" x14ac:dyDescent="0.4">
      <c r="H2424" s="114"/>
      <c r="I2424" s="114"/>
      <c r="J2424" s="121"/>
    </row>
    <row r="2425" spans="8:10" s="113" customFormat="1" x14ac:dyDescent="0.4">
      <c r="H2425" s="114"/>
      <c r="I2425" s="114"/>
      <c r="J2425" s="121"/>
    </row>
    <row r="2426" spans="8:10" s="113" customFormat="1" x14ac:dyDescent="0.4">
      <c r="H2426" s="114"/>
      <c r="I2426" s="114"/>
      <c r="J2426" s="121"/>
    </row>
    <row r="2427" spans="8:10" s="113" customFormat="1" x14ac:dyDescent="0.4">
      <c r="H2427" s="114"/>
      <c r="I2427" s="114"/>
      <c r="J2427" s="121"/>
    </row>
    <row r="2428" spans="8:10" s="113" customFormat="1" x14ac:dyDescent="0.4">
      <c r="H2428" s="114"/>
      <c r="I2428" s="114"/>
      <c r="J2428" s="121"/>
    </row>
    <row r="2429" spans="8:10" s="113" customFormat="1" x14ac:dyDescent="0.4">
      <c r="H2429" s="114"/>
      <c r="I2429" s="114"/>
      <c r="J2429" s="121"/>
    </row>
    <row r="2430" spans="8:10" s="113" customFormat="1" x14ac:dyDescent="0.4">
      <c r="H2430" s="114"/>
      <c r="I2430" s="114"/>
      <c r="J2430" s="121"/>
    </row>
    <row r="2431" spans="8:10" s="113" customFormat="1" x14ac:dyDescent="0.4">
      <c r="H2431" s="114"/>
      <c r="I2431" s="114"/>
      <c r="J2431" s="121"/>
    </row>
    <row r="2432" spans="8:10" s="113" customFormat="1" x14ac:dyDescent="0.4">
      <c r="H2432" s="114"/>
      <c r="I2432" s="114"/>
      <c r="J2432" s="121"/>
    </row>
    <row r="2433" spans="8:10" s="113" customFormat="1" x14ac:dyDescent="0.4">
      <c r="H2433" s="114"/>
      <c r="I2433" s="114"/>
      <c r="J2433" s="121"/>
    </row>
    <row r="2434" spans="8:10" s="113" customFormat="1" x14ac:dyDescent="0.4">
      <c r="H2434" s="114"/>
      <c r="I2434" s="114"/>
      <c r="J2434" s="121"/>
    </row>
    <row r="2435" spans="8:10" s="113" customFormat="1" x14ac:dyDescent="0.4">
      <c r="H2435" s="114"/>
      <c r="I2435" s="114"/>
      <c r="J2435" s="121"/>
    </row>
    <row r="2436" spans="8:10" s="113" customFormat="1" x14ac:dyDescent="0.4">
      <c r="H2436" s="114"/>
      <c r="I2436" s="114"/>
      <c r="J2436" s="121"/>
    </row>
    <row r="2437" spans="8:10" s="113" customFormat="1" x14ac:dyDescent="0.4">
      <c r="H2437" s="114"/>
      <c r="I2437" s="114"/>
      <c r="J2437" s="121"/>
    </row>
    <row r="2438" spans="8:10" s="113" customFormat="1" x14ac:dyDescent="0.4">
      <c r="H2438" s="114"/>
      <c r="I2438" s="114"/>
      <c r="J2438" s="121"/>
    </row>
    <row r="2439" spans="8:10" s="113" customFormat="1" x14ac:dyDescent="0.4">
      <c r="H2439" s="114"/>
      <c r="I2439" s="114"/>
      <c r="J2439" s="121"/>
    </row>
    <row r="2440" spans="8:10" s="113" customFormat="1" x14ac:dyDescent="0.4">
      <c r="H2440" s="114"/>
      <c r="I2440" s="114"/>
      <c r="J2440" s="121"/>
    </row>
    <row r="2441" spans="8:10" s="113" customFormat="1" x14ac:dyDescent="0.4">
      <c r="H2441" s="114"/>
      <c r="I2441" s="114"/>
      <c r="J2441" s="121"/>
    </row>
    <row r="2442" spans="8:10" s="113" customFormat="1" x14ac:dyDescent="0.4">
      <c r="H2442" s="114"/>
      <c r="I2442" s="114"/>
      <c r="J2442" s="121"/>
    </row>
    <row r="2443" spans="8:10" s="113" customFormat="1" x14ac:dyDescent="0.4">
      <c r="H2443" s="114"/>
      <c r="I2443" s="114"/>
      <c r="J2443" s="121"/>
    </row>
    <row r="2444" spans="8:10" s="113" customFormat="1" x14ac:dyDescent="0.4">
      <c r="H2444" s="114"/>
      <c r="I2444" s="114"/>
      <c r="J2444" s="121"/>
    </row>
    <row r="2445" spans="8:10" s="113" customFormat="1" x14ac:dyDescent="0.4">
      <c r="H2445" s="114"/>
      <c r="I2445" s="114"/>
      <c r="J2445" s="121"/>
    </row>
    <row r="2446" spans="8:10" s="113" customFormat="1" x14ac:dyDescent="0.4">
      <c r="H2446" s="114"/>
      <c r="I2446" s="114"/>
      <c r="J2446" s="121"/>
    </row>
    <row r="2447" spans="8:10" s="113" customFormat="1" x14ac:dyDescent="0.4">
      <c r="H2447" s="114"/>
      <c r="I2447" s="114"/>
      <c r="J2447" s="121"/>
    </row>
    <row r="2448" spans="8:10" s="113" customFormat="1" x14ac:dyDescent="0.4">
      <c r="H2448" s="114"/>
      <c r="I2448" s="114"/>
      <c r="J2448" s="121"/>
    </row>
    <row r="2449" spans="8:10" s="113" customFormat="1" x14ac:dyDescent="0.4">
      <c r="H2449" s="114"/>
      <c r="I2449" s="114"/>
      <c r="J2449" s="121"/>
    </row>
    <row r="2450" spans="8:10" s="113" customFormat="1" x14ac:dyDescent="0.4">
      <c r="H2450" s="114"/>
      <c r="I2450" s="114"/>
      <c r="J2450" s="121"/>
    </row>
    <row r="2451" spans="8:10" s="113" customFormat="1" x14ac:dyDescent="0.4">
      <c r="H2451" s="114"/>
      <c r="I2451" s="114"/>
      <c r="J2451" s="121"/>
    </row>
    <row r="2452" spans="8:10" s="113" customFormat="1" x14ac:dyDescent="0.4">
      <c r="H2452" s="114"/>
      <c r="I2452" s="114"/>
      <c r="J2452" s="121"/>
    </row>
    <row r="2453" spans="8:10" s="113" customFormat="1" x14ac:dyDescent="0.4">
      <c r="H2453" s="114"/>
      <c r="I2453" s="114"/>
      <c r="J2453" s="121"/>
    </row>
    <row r="2454" spans="8:10" s="113" customFormat="1" x14ac:dyDescent="0.4">
      <c r="H2454" s="114"/>
      <c r="I2454" s="114"/>
      <c r="J2454" s="121"/>
    </row>
    <row r="2455" spans="8:10" s="113" customFormat="1" x14ac:dyDescent="0.4">
      <c r="H2455" s="114"/>
      <c r="I2455" s="114"/>
      <c r="J2455" s="121"/>
    </row>
    <row r="2456" spans="8:10" s="113" customFormat="1" x14ac:dyDescent="0.4">
      <c r="H2456" s="114"/>
      <c r="I2456" s="114"/>
      <c r="J2456" s="121"/>
    </row>
    <row r="2457" spans="8:10" s="113" customFormat="1" x14ac:dyDescent="0.4">
      <c r="H2457" s="114"/>
      <c r="I2457" s="114"/>
      <c r="J2457" s="121"/>
    </row>
    <row r="2458" spans="8:10" s="113" customFormat="1" x14ac:dyDescent="0.4">
      <c r="H2458" s="114"/>
      <c r="I2458" s="114"/>
      <c r="J2458" s="121"/>
    </row>
    <row r="2459" spans="8:10" s="113" customFormat="1" x14ac:dyDescent="0.4">
      <c r="H2459" s="114"/>
      <c r="I2459" s="114"/>
      <c r="J2459" s="121"/>
    </row>
    <row r="2460" spans="8:10" s="113" customFormat="1" x14ac:dyDescent="0.4">
      <c r="H2460" s="114"/>
      <c r="I2460" s="114"/>
      <c r="J2460" s="121"/>
    </row>
    <row r="2461" spans="8:10" s="113" customFormat="1" x14ac:dyDescent="0.4">
      <c r="H2461" s="114"/>
      <c r="I2461" s="114"/>
      <c r="J2461" s="121"/>
    </row>
    <row r="2462" spans="8:10" s="113" customFormat="1" x14ac:dyDescent="0.4">
      <c r="H2462" s="114"/>
      <c r="I2462" s="114"/>
      <c r="J2462" s="121"/>
    </row>
    <row r="2463" spans="8:10" s="113" customFormat="1" x14ac:dyDescent="0.4">
      <c r="H2463" s="114"/>
      <c r="I2463" s="114"/>
      <c r="J2463" s="121"/>
    </row>
    <row r="2464" spans="8:10" s="113" customFormat="1" x14ac:dyDescent="0.4">
      <c r="H2464" s="114"/>
      <c r="I2464" s="114"/>
      <c r="J2464" s="121"/>
    </row>
    <row r="2465" spans="8:10" s="113" customFormat="1" x14ac:dyDescent="0.4">
      <c r="H2465" s="114"/>
      <c r="I2465" s="114"/>
      <c r="J2465" s="121"/>
    </row>
    <row r="2466" spans="8:10" s="113" customFormat="1" x14ac:dyDescent="0.4">
      <c r="H2466" s="114"/>
      <c r="I2466" s="114"/>
      <c r="J2466" s="121"/>
    </row>
    <row r="2467" spans="8:10" s="113" customFormat="1" x14ac:dyDescent="0.4">
      <c r="H2467" s="114"/>
      <c r="I2467" s="114"/>
      <c r="J2467" s="121"/>
    </row>
    <row r="2468" spans="8:10" s="113" customFormat="1" x14ac:dyDescent="0.4">
      <c r="H2468" s="114"/>
      <c r="I2468" s="114"/>
      <c r="J2468" s="121"/>
    </row>
    <row r="2469" spans="8:10" s="113" customFormat="1" x14ac:dyDescent="0.4">
      <c r="H2469" s="114"/>
      <c r="I2469" s="114"/>
      <c r="J2469" s="121"/>
    </row>
    <row r="2470" spans="8:10" s="113" customFormat="1" x14ac:dyDescent="0.4">
      <c r="H2470" s="114"/>
      <c r="I2470" s="114"/>
      <c r="J2470" s="121"/>
    </row>
    <row r="2471" spans="8:10" s="113" customFormat="1" x14ac:dyDescent="0.4">
      <c r="H2471" s="114"/>
      <c r="I2471" s="114"/>
      <c r="J2471" s="121"/>
    </row>
    <row r="2472" spans="8:10" s="113" customFormat="1" x14ac:dyDescent="0.4">
      <c r="H2472" s="114"/>
      <c r="I2472" s="114"/>
      <c r="J2472" s="121"/>
    </row>
    <row r="2473" spans="8:10" s="113" customFormat="1" x14ac:dyDescent="0.4">
      <c r="H2473" s="114"/>
      <c r="I2473" s="114"/>
      <c r="J2473" s="121"/>
    </row>
    <row r="2474" spans="8:10" s="113" customFormat="1" x14ac:dyDescent="0.4">
      <c r="H2474" s="114"/>
      <c r="I2474" s="114"/>
      <c r="J2474" s="121"/>
    </row>
    <row r="2475" spans="8:10" s="113" customFormat="1" x14ac:dyDescent="0.4">
      <c r="H2475" s="114"/>
      <c r="I2475" s="114"/>
      <c r="J2475" s="121"/>
    </row>
    <row r="2476" spans="8:10" s="113" customFormat="1" x14ac:dyDescent="0.4">
      <c r="H2476" s="114"/>
      <c r="I2476" s="114"/>
      <c r="J2476" s="121"/>
    </row>
    <row r="2477" spans="8:10" s="113" customFormat="1" x14ac:dyDescent="0.4">
      <c r="H2477" s="114"/>
      <c r="I2477" s="114"/>
      <c r="J2477" s="121"/>
    </row>
    <row r="2478" spans="8:10" s="113" customFormat="1" x14ac:dyDescent="0.4">
      <c r="H2478" s="114"/>
      <c r="I2478" s="114"/>
      <c r="J2478" s="121"/>
    </row>
    <row r="2479" spans="8:10" s="113" customFormat="1" x14ac:dyDescent="0.4">
      <c r="H2479" s="114"/>
      <c r="I2479" s="114"/>
      <c r="J2479" s="121"/>
    </row>
    <row r="2480" spans="8:10" s="113" customFormat="1" x14ac:dyDescent="0.4">
      <c r="H2480" s="114"/>
      <c r="I2480" s="114"/>
      <c r="J2480" s="121"/>
    </row>
    <row r="2481" spans="8:10" s="113" customFormat="1" x14ac:dyDescent="0.4">
      <c r="H2481" s="114"/>
      <c r="I2481" s="114"/>
      <c r="J2481" s="121"/>
    </row>
    <row r="2482" spans="8:10" s="113" customFormat="1" x14ac:dyDescent="0.4">
      <c r="H2482" s="114"/>
      <c r="I2482" s="114"/>
      <c r="J2482" s="121"/>
    </row>
    <row r="2483" spans="8:10" s="113" customFormat="1" x14ac:dyDescent="0.4">
      <c r="H2483" s="114"/>
      <c r="I2483" s="114"/>
      <c r="J2483" s="121"/>
    </row>
    <row r="2484" spans="8:10" s="113" customFormat="1" x14ac:dyDescent="0.4">
      <c r="H2484" s="114"/>
      <c r="I2484" s="114"/>
      <c r="J2484" s="121"/>
    </row>
    <row r="2485" spans="8:10" s="113" customFormat="1" x14ac:dyDescent="0.4">
      <c r="H2485" s="114"/>
      <c r="I2485" s="114"/>
      <c r="J2485" s="121"/>
    </row>
    <row r="2486" spans="8:10" s="113" customFormat="1" x14ac:dyDescent="0.4">
      <c r="H2486" s="114"/>
      <c r="I2486" s="114"/>
      <c r="J2486" s="121"/>
    </row>
    <row r="2487" spans="8:10" s="113" customFormat="1" x14ac:dyDescent="0.4">
      <c r="H2487" s="114"/>
      <c r="I2487" s="114"/>
      <c r="J2487" s="121"/>
    </row>
    <row r="2488" spans="8:10" s="113" customFormat="1" x14ac:dyDescent="0.4">
      <c r="H2488" s="114"/>
      <c r="I2488" s="114"/>
      <c r="J2488" s="121"/>
    </row>
    <row r="2489" spans="8:10" s="113" customFormat="1" x14ac:dyDescent="0.4">
      <c r="H2489" s="114"/>
      <c r="I2489" s="114"/>
      <c r="J2489" s="121"/>
    </row>
    <row r="2490" spans="8:10" s="113" customFormat="1" x14ac:dyDescent="0.4">
      <c r="H2490" s="114"/>
      <c r="I2490" s="114"/>
      <c r="J2490" s="121"/>
    </row>
    <row r="2491" spans="8:10" s="113" customFormat="1" x14ac:dyDescent="0.4">
      <c r="H2491" s="114"/>
      <c r="I2491" s="114"/>
      <c r="J2491" s="121"/>
    </row>
    <row r="2492" spans="8:10" s="113" customFormat="1" x14ac:dyDescent="0.4">
      <c r="H2492" s="114"/>
      <c r="I2492" s="114"/>
      <c r="J2492" s="121"/>
    </row>
    <row r="2493" spans="8:10" s="113" customFormat="1" x14ac:dyDescent="0.4">
      <c r="H2493" s="114"/>
      <c r="I2493" s="114"/>
      <c r="J2493" s="121"/>
    </row>
    <row r="2494" spans="8:10" s="113" customFormat="1" x14ac:dyDescent="0.4">
      <c r="H2494" s="114"/>
      <c r="I2494" s="114"/>
      <c r="J2494" s="121"/>
    </row>
    <row r="2495" spans="8:10" s="113" customFormat="1" x14ac:dyDescent="0.4">
      <c r="H2495" s="114"/>
      <c r="I2495" s="114"/>
      <c r="J2495" s="121"/>
    </row>
    <row r="2496" spans="8:10" s="113" customFormat="1" x14ac:dyDescent="0.4">
      <c r="H2496" s="114"/>
      <c r="I2496" s="114"/>
      <c r="J2496" s="121"/>
    </row>
    <row r="2497" spans="8:10" s="113" customFormat="1" x14ac:dyDescent="0.4">
      <c r="H2497" s="114"/>
      <c r="I2497" s="114"/>
      <c r="J2497" s="121"/>
    </row>
    <row r="2498" spans="8:10" s="113" customFormat="1" x14ac:dyDescent="0.4">
      <c r="H2498" s="114"/>
      <c r="I2498" s="114"/>
      <c r="J2498" s="121"/>
    </row>
    <row r="2499" spans="8:10" s="113" customFormat="1" x14ac:dyDescent="0.4">
      <c r="H2499" s="114"/>
      <c r="I2499" s="114"/>
      <c r="J2499" s="121"/>
    </row>
    <row r="2500" spans="8:10" s="113" customFormat="1" x14ac:dyDescent="0.4">
      <c r="H2500" s="114"/>
      <c r="I2500" s="114"/>
      <c r="J2500" s="121"/>
    </row>
    <row r="2501" spans="8:10" s="113" customFormat="1" x14ac:dyDescent="0.4">
      <c r="H2501" s="114"/>
      <c r="I2501" s="114"/>
      <c r="J2501" s="121"/>
    </row>
    <row r="2502" spans="8:10" s="113" customFormat="1" x14ac:dyDescent="0.4">
      <c r="H2502" s="114"/>
      <c r="I2502" s="114"/>
      <c r="J2502" s="121"/>
    </row>
    <row r="2503" spans="8:10" s="113" customFormat="1" x14ac:dyDescent="0.4">
      <c r="H2503" s="114"/>
      <c r="I2503" s="114"/>
      <c r="J2503" s="121"/>
    </row>
    <row r="2504" spans="8:10" s="113" customFormat="1" x14ac:dyDescent="0.4">
      <c r="H2504" s="114"/>
      <c r="I2504" s="114"/>
      <c r="J2504" s="121"/>
    </row>
    <row r="2505" spans="8:10" s="113" customFormat="1" x14ac:dyDescent="0.4">
      <c r="H2505" s="114"/>
      <c r="I2505" s="114"/>
      <c r="J2505" s="121"/>
    </row>
    <row r="2506" spans="8:10" s="113" customFormat="1" x14ac:dyDescent="0.4">
      <c r="H2506" s="114"/>
      <c r="I2506" s="114"/>
      <c r="J2506" s="121"/>
    </row>
    <row r="2507" spans="8:10" s="113" customFormat="1" x14ac:dyDescent="0.4">
      <c r="H2507" s="114"/>
      <c r="I2507" s="114"/>
      <c r="J2507" s="121"/>
    </row>
    <row r="2508" spans="8:10" s="113" customFormat="1" x14ac:dyDescent="0.4">
      <c r="H2508" s="114"/>
      <c r="I2508" s="114"/>
      <c r="J2508" s="121"/>
    </row>
    <row r="2509" spans="8:10" s="113" customFormat="1" x14ac:dyDescent="0.4">
      <c r="H2509" s="114"/>
      <c r="I2509" s="114"/>
      <c r="J2509" s="121"/>
    </row>
    <row r="2510" spans="8:10" s="113" customFormat="1" x14ac:dyDescent="0.4">
      <c r="H2510" s="114"/>
      <c r="I2510" s="114"/>
      <c r="J2510" s="121"/>
    </row>
    <row r="2511" spans="8:10" s="113" customFormat="1" x14ac:dyDescent="0.4">
      <c r="H2511" s="114"/>
      <c r="I2511" s="114"/>
      <c r="J2511" s="121"/>
    </row>
    <row r="2512" spans="8:10" s="113" customFormat="1" x14ac:dyDescent="0.4">
      <c r="H2512" s="114"/>
      <c r="I2512" s="114"/>
      <c r="J2512" s="121"/>
    </row>
    <row r="2513" spans="8:10" s="113" customFormat="1" x14ac:dyDescent="0.4">
      <c r="H2513" s="114"/>
      <c r="I2513" s="114"/>
      <c r="J2513" s="121"/>
    </row>
    <row r="2514" spans="8:10" s="113" customFormat="1" x14ac:dyDescent="0.4">
      <c r="H2514" s="114"/>
      <c r="I2514" s="114"/>
      <c r="J2514" s="121"/>
    </row>
    <row r="2515" spans="8:10" s="113" customFormat="1" x14ac:dyDescent="0.4">
      <c r="H2515" s="114"/>
      <c r="I2515" s="114"/>
      <c r="J2515" s="121"/>
    </row>
    <row r="2516" spans="8:10" s="113" customFormat="1" x14ac:dyDescent="0.4">
      <c r="H2516" s="114"/>
      <c r="I2516" s="114"/>
      <c r="J2516" s="121"/>
    </row>
    <row r="2517" spans="8:10" s="113" customFormat="1" x14ac:dyDescent="0.4">
      <c r="H2517" s="114"/>
      <c r="I2517" s="114"/>
      <c r="J2517" s="121"/>
    </row>
    <row r="2518" spans="8:10" s="113" customFormat="1" x14ac:dyDescent="0.4">
      <c r="H2518" s="114"/>
      <c r="I2518" s="114"/>
      <c r="J2518" s="121"/>
    </row>
    <row r="2519" spans="8:10" s="113" customFormat="1" x14ac:dyDescent="0.4">
      <c r="H2519" s="114"/>
      <c r="I2519" s="114"/>
      <c r="J2519" s="121"/>
    </row>
    <row r="2520" spans="8:10" s="113" customFormat="1" x14ac:dyDescent="0.4">
      <c r="H2520" s="114"/>
      <c r="I2520" s="114"/>
      <c r="J2520" s="121"/>
    </row>
    <row r="2521" spans="8:10" s="113" customFormat="1" x14ac:dyDescent="0.4">
      <c r="H2521" s="114"/>
      <c r="I2521" s="114"/>
      <c r="J2521" s="121"/>
    </row>
    <row r="2522" spans="8:10" s="113" customFormat="1" x14ac:dyDescent="0.4">
      <c r="H2522" s="114"/>
      <c r="I2522" s="114"/>
      <c r="J2522" s="121"/>
    </row>
    <row r="2523" spans="8:10" s="113" customFormat="1" x14ac:dyDescent="0.4">
      <c r="H2523" s="114"/>
      <c r="I2523" s="114"/>
      <c r="J2523" s="121"/>
    </row>
    <row r="2524" spans="8:10" s="113" customFormat="1" x14ac:dyDescent="0.4">
      <c r="H2524" s="114"/>
      <c r="I2524" s="114"/>
      <c r="J2524" s="121"/>
    </row>
    <row r="2525" spans="8:10" s="113" customFormat="1" x14ac:dyDescent="0.4">
      <c r="H2525" s="114"/>
      <c r="I2525" s="114"/>
      <c r="J2525" s="121"/>
    </row>
    <row r="2526" spans="8:10" s="113" customFormat="1" x14ac:dyDescent="0.4">
      <c r="H2526" s="114"/>
      <c r="I2526" s="114"/>
      <c r="J2526" s="121"/>
    </row>
    <row r="2527" spans="8:10" s="113" customFormat="1" x14ac:dyDescent="0.4">
      <c r="H2527" s="114"/>
      <c r="I2527" s="114"/>
      <c r="J2527" s="121"/>
    </row>
    <row r="2528" spans="8:10" s="113" customFormat="1" x14ac:dyDescent="0.4">
      <c r="H2528" s="114"/>
      <c r="I2528" s="114"/>
      <c r="J2528" s="121"/>
    </row>
    <row r="2529" spans="8:10" s="113" customFormat="1" x14ac:dyDescent="0.4">
      <c r="H2529" s="114"/>
      <c r="I2529" s="114"/>
      <c r="J2529" s="121"/>
    </row>
    <row r="2530" spans="8:10" s="113" customFormat="1" x14ac:dyDescent="0.4">
      <c r="H2530" s="114"/>
      <c r="I2530" s="114"/>
      <c r="J2530" s="121"/>
    </row>
    <row r="2531" spans="8:10" s="113" customFormat="1" x14ac:dyDescent="0.4">
      <c r="H2531" s="114"/>
      <c r="I2531" s="114"/>
      <c r="J2531" s="121"/>
    </row>
    <row r="2532" spans="8:10" s="113" customFormat="1" x14ac:dyDescent="0.4">
      <c r="H2532" s="114"/>
      <c r="I2532" s="114"/>
      <c r="J2532" s="121"/>
    </row>
    <row r="2533" spans="8:10" s="113" customFormat="1" x14ac:dyDescent="0.4">
      <c r="H2533" s="114"/>
      <c r="I2533" s="114"/>
      <c r="J2533" s="121"/>
    </row>
    <row r="2534" spans="8:10" s="113" customFormat="1" x14ac:dyDescent="0.4">
      <c r="H2534" s="114"/>
      <c r="I2534" s="114"/>
      <c r="J2534" s="121"/>
    </row>
    <row r="2535" spans="8:10" s="113" customFormat="1" x14ac:dyDescent="0.4">
      <c r="H2535" s="114"/>
      <c r="I2535" s="114"/>
      <c r="J2535" s="121"/>
    </row>
    <row r="2536" spans="8:10" s="113" customFormat="1" x14ac:dyDescent="0.4">
      <c r="H2536" s="114"/>
      <c r="I2536" s="114"/>
      <c r="J2536" s="121"/>
    </row>
    <row r="2537" spans="8:10" s="113" customFormat="1" x14ac:dyDescent="0.4">
      <c r="H2537" s="114"/>
      <c r="I2537" s="114"/>
      <c r="J2537" s="121"/>
    </row>
    <row r="2538" spans="8:10" s="113" customFormat="1" x14ac:dyDescent="0.4">
      <c r="H2538" s="114"/>
      <c r="I2538" s="114"/>
      <c r="J2538" s="121"/>
    </row>
    <row r="2539" spans="8:10" s="113" customFormat="1" x14ac:dyDescent="0.4">
      <c r="H2539" s="114"/>
      <c r="I2539" s="114"/>
      <c r="J2539" s="121"/>
    </row>
    <row r="2540" spans="8:10" s="113" customFormat="1" x14ac:dyDescent="0.4">
      <c r="H2540" s="114"/>
      <c r="I2540" s="114"/>
      <c r="J2540" s="121"/>
    </row>
    <row r="2541" spans="8:10" s="113" customFormat="1" x14ac:dyDescent="0.4">
      <c r="H2541" s="114"/>
      <c r="I2541" s="114"/>
      <c r="J2541" s="121"/>
    </row>
    <row r="2542" spans="8:10" s="113" customFormat="1" x14ac:dyDescent="0.4">
      <c r="H2542" s="114"/>
      <c r="I2542" s="114"/>
      <c r="J2542" s="121"/>
    </row>
    <row r="2543" spans="8:10" s="113" customFormat="1" x14ac:dyDescent="0.4">
      <c r="H2543" s="114"/>
      <c r="I2543" s="114"/>
      <c r="J2543" s="121"/>
    </row>
    <row r="2544" spans="8:10" s="113" customFormat="1" x14ac:dyDescent="0.4">
      <c r="H2544" s="114"/>
      <c r="I2544" s="114"/>
      <c r="J2544" s="121"/>
    </row>
    <row r="2545" spans="8:10" s="113" customFormat="1" x14ac:dyDescent="0.4">
      <c r="H2545" s="114"/>
      <c r="I2545" s="114"/>
      <c r="J2545" s="121"/>
    </row>
    <row r="2546" spans="8:10" s="113" customFormat="1" x14ac:dyDescent="0.4">
      <c r="H2546" s="114"/>
      <c r="I2546" s="114"/>
      <c r="J2546" s="121"/>
    </row>
    <row r="2547" spans="8:10" s="113" customFormat="1" x14ac:dyDescent="0.4">
      <c r="H2547" s="114"/>
      <c r="I2547" s="114"/>
      <c r="J2547" s="121"/>
    </row>
    <row r="2548" spans="8:10" s="113" customFormat="1" x14ac:dyDescent="0.4">
      <c r="H2548" s="114"/>
      <c r="I2548" s="114"/>
      <c r="J2548" s="121"/>
    </row>
    <row r="2549" spans="8:10" s="113" customFormat="1" x14ac:dyDescent="0.4">
      <c r="H2549" s="114"/>
      <c r="I2549" s="114"/>
      <c r="J2549" s="121"/>
    </row>
    <row r="2550" spans="8:10" s="113" customFormat="1" x14ac:dyDescent="0.4">
      <c r="H2550" s="114"/>
      <c r="I2550" s="114"/>
      <c r="J2550" s="121"/>
    </row>
    <row r="2551" spans="8:10" s="113" customFormat="1" x14ac:dyDescent="0.4">
      <c r="H2551" s="114"/>
      <c r="I2551" s="114"/>
      <c r="J2551" s="121"/>
    </row>
    <row r="2552" spans="8:10" s="113" customFormat="1" x14ac:dyDescent="0.4">
      <c r="H2552" s="114"/>
      <c r="I2552" s="114"/>
      <c r="J2552" s="121"/>
    </row>
    <row r="2553" spans="8:10" s="113" customFormat="1" x14ac:dyDescent="0.4">
      <c r="H2553" s="114"/>
      <c r="I2553" s="114"/>
      <c r="J2553" s="121"/>
    </row>
    <row r="2554" spans="8:10" s="113" customFormat="1" x14ac:dyDescent="0.4">
      <c r="H2554" s="114"/>
      <c r="I2554" s="114"/>
      <c r="J2554" s="121"/>
    </row>
    <row r="2555" spans="8:10" s="113" customFormat="1" x14ac:dyDescent="0.4">
      <c r="H2555" s="114"/>
      <c r="I2555" s="114"/>
      <c r="J2555" s="121"/>
    </row>
    <row r="2556" spans="8:10" s="113" customFormat="1" x14ac:dyDescent="0.4">
      <c r="H2556" s="114"/>
      <c r="I2556" s="114"/>
      <c r="J2556" s="121"/>
    </row>
    <row r="2557" spans="8:10" s="113" customFormat="1" x14ac:dyDescent="0.4">
      <c r="H2557" s="114"/>
      <c r="I2557" s="114"/>
      <c r="J2557" s="121"/>
    </row>
    <row r="2558" spans="8:10" s="113" customFormat="1" x14ac:dyDescent="0.4">
      <c r="H2558" s="114"/>
      <c r="I2558" s="114"/>
      <c r="J2558" s="121"/>
    </row>
    <row r="2559" spans="8:10" s="113" customFormat="1" x14ac:dyDescent="0.4">
      <c r="H2559" s="114"/>
      <c r="I2559" s="114"/>
      <c r="J2559" s="121"/>
    </row>
    <row r="2560" spans="8:10" s="113" customFormat="1" x14ac:dyDescent="0.4">
      <c r="H2560" s="114"/>
      <c r="I2560" s="114"/>
      <c r="J2560" s="121"/>
    </row>
    <row r="2561" spans="8:10" s="113" customFormat="1" x14ac:dyDescent="0.4">
      <c r="H2561" s="114"/>
      <c r="I2561" s="114"/>
      <c r="J2561" s="121"/>
    </row>
    <row r="2562" spans="8:10" s="113" customFormat="1" x14ac:dyDescent="0.4">
      <c r="H2562" s="114"/>
      <c r="I2562" s="114"/>
      <c r="J2562" s="121"/>
    </row>
    <row r="2563" spans="8:10" s="113" customFormat="1" x14ac:dyDescent="0.4">
      <c r="H2563" s="114"/>
      <c r="I2563" s="114"/>
      <c r="J2563" s="121"/>
    </row>
    <row r="2564" spans="8:10" s="113" customFormat="1" x14ac:dyDescent="0.4">
      <c r="H2564" s="114"/>
      <c r="I2564" s="114"/>
      <c r="J2564" s="121"/>
    </row>
    <row r="2565" spans="8:10" s="113" customFormat="1" x14ac:dyDescent="0.4">
      <c r="H2565" s="114"/>
      <c r="I2565" s="114"/>
      <c r="J2565" s="121"/>
    </row>
    <row r="2566" spans="8:10" s="113" customFormat="1" x14ac:dyDescent="0.4">
      <c r="H2566" s="114"/>
      <c r="I2566" s="114"/>
      <c r="J2566" s="121"/>
    </row>
    <row r="2567" spans="8:10" s="113" customFormat="1" x14ac:dyDescent="0.4">
      <c r="H2567" s="114"/>
      <c r="I2567" s="114"/>
      <c r="J2567" s="121"/>
    </row>
    <row r="2568" spans="8:10" s="113" customFormat="1" x14ac:dyDescent="0.4">
      <c r="H2568" s="114"/>
      <c r="I2568" s="114"/>
      <c r="J2568" s="121"/>
    </row>
    <row r="2569" spans="8:10" s="113" customFormat="1" x14ac:dyDescent="0.4">
      <c r="H2569" s="114"/>
      <c r="I2569" s="114"/>
      <c r="J2569" s="121"/>
    </row>
    <row r="2570" spans="8:10" s="113" customFormat="1" x14ac:dyDescent="0.4">
      <c r="H2570" s="114"/>
      <c r="I2570" s="114"/>
      <c r="J2570" s="121"/>
    </row>
    <row r="2571" spans="8:10" s="113" customFormat="1" x14ac:dyDescent="0.4">
      <c r="H2571" s="114"/>
      <c r="I2571" s="114"/>
      <c r="J2571" s="121"/>
    </row>
    <row r="2572" spans="8:10" s="113" customFormat="1" x14ac:dyDescent="0.4">
      <c r="H2572" s="114"/>
      <c r="I2572" s="114"/>
      <c r="J2572" s="121"/>
    </row>
    <row r="2573" spans="8:10" s="113" customFormat="1" x14ac:dyDescent="0.4">
      <c r="H2573" s="114"/>
      <c r="I2573" s="114"/>
      <c r="J2573" s="121"/>
    </row>
    <row r="2574" spans="8:10" s="113" customFormat="1" x14ac:dyDescent="0.4">
      <c r="H2574" s="114"/>
      <c r="I2574" s="114"/>
      <c r="J2574" s="121"/>
    </row>
    <row r="2575" spans="8:10" s="113" customFormat="1" x14ac:dyDescent="0.4">
      <c r="H2575" s="114"/>
      <c r="I2575" s="114"/>
      <c r="J2575" s="121"/>
    </row>
    <row r="2576" spans="8:10" s="113" customFormat="1" x14ac:dyDescent="0.4">
      <c r="H2576" s="114"/>
      <c r="I2576" s="114"/>
      <c r="J2576" s="121"/>
    </row>
    <row r="2577" spans="8:10" s="113" customFormat="1" x14ac:dyDescent="0.4">
      <c r="H2577" s="114"/>
      <c r="I2577" s="114"/>
      <c r="J2577" s="121"/>
    </row>
    <row r="2578" spans="8:10" s="113" customFormat="1" x14ac:dyDescent="0.4">
      <c r="H2578" s="114"/>
      <c r="I2578" s="114"/>
      <c r="J2578" s="121"/>
    </row>
    <row r="2579" spans="8:10" s="113" customFormat="1" x14ac:dyDescent="0.4">
      <c r="H2579" s="114"/>
      <c r="I2579" s="114"/>
      <c r="J2579" s="121"/>
    </row>
    <row r="2580" spans="8:10" s="113" customFormat="1" x14ac:dyDescent="0.4">
      <c r="H2580" s="114"/>
      <c r="I2580" s="114"/>
      <c r="J2580" s="121"/>
    </row>
    <row r="2581" spans="8:10" s="113" customFormat="1" x14ac:dyDescent="0.4">
      <c r="H2581" s="114"/>
      <c r="I2581" s="114"/>
      <c r="J2581" s="121"/>
    </row>
    <row r="2582" spans="8:10" s="113" customFormat="1" x14ac:dyDescent="0.4">
      <c r="H2582" s="114"/>
      <c r="I2582" s="114"/>
      <c r="J2582" s="121"/>
    </row>
    <row r="2583" spans="8:10" s="113" customFormat="1" x14ac:dyDescent="0.4">
      <c r="H2583" s="114"/>
      <c r="I2583" s="114"/>
      <c r="J2583" s="121"/>
    </row>
    <row r="2584" spans="8:10" s="113" customFormat="1" x14ac:dyDescent="0.4">
      <c r="H2584" s="114"/>
      <c r="I2584" s="114"/>
      <c r="J2584" s="121"/>
    </row>
    <row r="2585" spans="8:10" s="113" customFormat="1" x14ac:dyDescent="0.4">
      <c r="H2585" s="114"/>
      <c r="I2585" s="114"/>
      <c r="J2585" s="121"/>
    </row>
    <row r="2586" spans="8:10" s="113" customFormat="1" x14ac:dyDescent="0.4">
      <c r="H2586" s="114"/>
      <c r="I2586" s="114"/>
      <c r="J2586" s="121"/>
    </row>
    <row r="2587" spans="8:10" s="113" customFormat="1" x14ac:dyDescent="0.4">
      <c r="H2587" s="114"/>
      <c r="I2587" s="114"/>
      <c r="J2587" s="121"/>
    </row>
    <row r="2588" spans="8:10" s="113" customFormat="1" x14ac:dyDescent="0.4">
      <c r="H2588" s="114"/>
      <c r="I2588" s="114"/>
      <c r="J2588" s="121"/>
    </row>
    <row r="2589" spans="8:10" s="113" customFormat="1" x14ac:dyDescent="0.4">
      <c r="H2589" s="114"/>
      <c r="I2589" s="114"/>
      <c r="J2589" s="121"/>
    </row>
    <row r="2590" spans="8:10" s="113" customFormat="1" x14ac:dyDescent="0.4">
      <c r="H2590" s="114"/>
      <c r="I2590" s="114"/>
      <c r="J2590" s="121"/>
    </row>
    <row r="2591" spans="8:10" s="113" customFormat="1" x14ac:dyDescent="0.4">
      <c r="H2591" s="114"/>
      <c r="I2591" s="114"/>
      <c r="J2591" s="121"/>
    </row>
    <row r="2592" spans="8:10" s="113" customFormat="1" x14ac:dyDescent="0.4">
      <c r="H2592" s="114"/>
      <c r="I2592" s="114"/>
      <c r="J2592" s="121"/>
    </row>
    <row r="2593" spans="8:10" s="113" customFormat="1" x14ac:dyDescent="0.4">
      <c r="H2593" s="114"/>
      <c r="I2593" s="114"/>
      <c r="J2593" s="121"/>
    </row>
    <row r="2594" spans="8:10" s="113" customFormat="1" x14ac:dyDescent="0.4">
      <c r="H2594" s="114"/>
      <c r="I2594" s="114"/>
      <c r="J2594" s="121"/>
    </row>
    <row r="2595" spans="8:10" s="113" customFormat="1" x14ac:dyDescent="0.4">
      <c r="H2595" s="114"/>
      <c r="I2595" s="114"/>
      <c r="J2595" s="121"/>
    </row>
    <row r="2596" spans="8:10" s="113" customFormat="1" x14ac:dyDescent="0.4">
      <c r="H2596" s="114"/>
      <c r="I2596" s="114"/>
      <c r="J2596" s="121"/>
    </row>
    <row r="2597" spans="8:10" s="113" customFormat="1" x14ac:dyDescent="0.4">
      <c r="H2597" s="114"/>
      <c r="I2597" s="114"/>
      <c r="J2597" s="121"/>
    </row>
    <row r="2598" spans="8:10" s="113" customFormat="1" x14ac:dyDescent="0.4">
      <c r="H2598" s="114"/>
      <c r="I2598" s="114"/>
      <c r="J2598" s="121"/>
    </row>
    <row r="2599" spans="8:10" s="113" customFormat="1" x14ac:dyDescent="0.4">
      <c r="H2599" s="114"/>
      <c r="I2599" s="114"/>
      <c r="J2599" s="121"/>
    </row>
    <row r="2600" spans="8:10" s="113" customFormat="1" x14ac:dyDescent="0.4">
      <c r="H2600" s="114"/>
      <c r="I2600" s="114"/>
      <c r="J2600" s="121"/>
    </row>
    <row r="2601" spans="8:10" s="113" customFormat="1" x14ac:dyDescent="0.4">
      <c r="H2601" s="114"/>
      <c r="I2601" s="114"/>
      <c r="J2601" s="121"/>
    </row>
    <row r="2602" spans="8:10" s="113" customFormat="1" x14ac:dyDescent="0.4">
      <c r="H2602" s="114"/>
      <c r="I2602" s="114"/>
      <c r="J2602" s="121"/>
    </row>
    <row r="2603" spans="8:10" s="113" customFormat="1" x14ac:dyDescent="0.4">
      <c r="H2603" s="114"/>
      <c r="I2603" s="114"/>
      <c r="J2603" s="121"/>
    </row>
    <row r="2604" spans="8:10" s="113" customFormat="1" x14ac:dyDescent="0.4">
      <c r="H2604" s="114"/>
      <c r="I2604" s="114"/>
      <c r="J2604" s="121"/>
    </row>
    <row r="2605" spans="8:10" s="113" customFormat="1" x14ac:dyDescent="0.4">
      <c r="H2605" s="114"/>
      <c r="I2605" s="114"/>
      <c r="J2605" s="121"/>
    </row>
    <row r="2606" spans="8:10" s="113" customFormat="1" x14ac:dyDescent="0.4">
      <c r="H2606" s="114"/>
      <c r="I2606" s="114"/>
      <c r="J2606" s="121"/>
    </row>
    <row r="2607" spans="8:10" s="113" customFormat="1" x14ac:dyDescent="0.4">
      <c r="H2607" s="114"/>
      <c r="I2607" s="114"/>
      <c r="J2607" s="121"/>
    </row>
    <row r="2608" spans="8:10" s="113" customFormat="1" x14ac:dyDescent="0.4">
      <c r="H2608" s="114"/>
      <c r="I2608" s="114"/>
      <c r="J2608" s="121"/>
    </row>
    <row r="2609" spans="8:10" s="113" customFormat="1" x14ac:dyDescent="0.4">
      <c r="H2609" s="114"/>
      <c r="I2609" s="114"/>
      <c r="J2609" s="121"/>
    </row>
    <row r="2610" spans="8:10" s="113" customFormat="1" x14ac:dyDescent="0.4">
      <c r="H2610" s="114"/>
      <c r="I2610" s="114"/>
      <c r="J2610" s="121"/>
    </row>
    <row r="2611" spans="8:10" s="113" customFormat="1" x14ac:dyDescent="0.4">
      <c r="H2611" s="114"/>
      <c r="I2611" s="114"/>
      <c r="J2611" s="121"/>
    </row>
    <row r="2612" spans="8:10" s="113" customFormat="1" x14ac:dyDescent="0.4">
      <c r="H2612" s="114"/>
      <c r="I2612" s="114"/>
      <c r="J2612" s="121"/>
    </row>
    <row r="2613" spans="8:10" s="113" customFormat="1" x14ac:dyDescent="0.4">
      <c r="H2613" s="114"/>
      <c r="I2613" s="114"/>
      <c r="J2613" s="121"/>
    </row>
    <row r="2614" spans="8:10" s="113" customFormat="1" x14ac:dyDescent="0.4">
      <c r="H2614" s="114"/>
      <c r="I2614" s="114"/>
      <c r="J2614" s="121"/>
    </row>
    <row r="2615" spans="8:10" s="113" customFormat="1" x14ac:dyDescent="0.4">
      <c r="H2615" s="114"/>
      <c r="I2615" s="114"/>
      <c r="J2615" s="121"/>
    </row>
    <row r="2616" spans="8:10" s="113" customFormat="1" x14ac:dyDescent="0.4">
      <c r="H2616" s="114"/>
      <c r="I2616" s="114"/>
      <c r="J2616" s="121"/>
    </row>
    <row r="2617" spans="8:10" s="113" customFormat="1" x14ac:dyDescent="0.4">
      <c r="H2617" s="114"/>
      <c r="I2617" s="114"/>
      <c r="J2617" s="121"/>
    </row>
    <row r="2618" spans="8:10" s="113" customFormat="1" x14ac:dyDescent="0.4">
      <c r="H2618" s="114"/>
      <c r="I2618" s="114"/>
      <c r="J2618" s="121"/>
    </row>
    <row r="2619" spans="8:10" s="113" customFormat="1" x14ac:dyDescent="0.4">
      <c r="H2619" s="114"/>
      <c r="I2619" s="114"/>
      <c r="J2619" s="121"/>
    </row>
    <row r="2620" spans="8:10" s="113" customFormat="1" x14ac:dyDescent="0.4">
      <c r="H2620" s="114"/>
      <c r="I2620" s="114"/>
      <c r="J2620" s="121"/>
    </row>
    <row r="2621" spans="8:10" s="113" customFormat="1" x14ac:dyDescent="0.4">
      <c r="H2621" s="114"/>
      <c r="I2621" s="114"/>
      <c r="J2621" s="121"/>
    </row>
    <row r="2622" spans="8:10" s="113" customFormat="1" x14ac:dyDescent="0.4">
      <c r="H2622" s="114"/>
      <c r="I2622" s="114"/>
      <c r="J2622" s="121"/>
    </row>
    <row r="2623" spans="8:10" s="113" customFormat="1" x14ac:dyDescent="0.4">
      <c r="H2623" s="114"/>
      <c r="I2623" s="114"/>
      <c r="J2623" s="121"/>
    </row>
    <row r="2624" spans="8:10" s="113" customFormat="1" x14ac:dyDescent="0.4">
      <c r="H2624" s="114"/>
      <c r="I2624" s="114"/>
      <c r="J2624" s="121"/>
    </row>
    <row r="2625" spans="8:10" s="113" customFormat="1" x14ac:dyDescent="0.4">
      <c r="H2625" s="114"/>
      <c r="I2625" s="114"/>
      <c r="J2625" s="121"/>
    </row>
    <row r="2626" spans="8:10" s="113" customFormat="1" x14ac:dyDescent="0.4">
      <c r="H2626" s="114"/>
      <c r="I2626" s="114"/>
      <c r="J2626" s="121"/>
    </row>
    <row r="2627" spans="8:10" s="113" customFormat="1" x14ac:dyDescent="0.4">
      <c r="H2627" s="114"/>
      <c r="I2627" s="114"/>
      <c r="J2627" s="121"/>
    </row>
    <row r="2628" spans="8:10" s="113" customFormat="1" x14ac:dyDescent="0.4">
      <c r="H2628" s="114"/>
      <c r="I2628" s="114"/>
      <c r="J2628" s="121"/>
    </row>
    <row r="2629" spans="8:10" s="113" customFormat="1" x14ac:dyDescent="0.4">
      <c r="H2629" s="114"/>
      <c r="I2629" s="114"/>
      <c r="J2629" s="121"/>
    </row>
    <row r="2630" spans="8:10" s="113" customFormat="1" x14ac:dyDescent="0.4">
      <c r="H2630" s="114"/>
      <c r="I2630" s="114"/>
      <c r="J2630" s="121"/>
    </row>
    <row r="2631" spans="8:10" s="113" customFormat="1" x14ac:dyDescent="0.4">
      <c r="H2631" s="114"/>
      <c r="I2631" s="114"/>
      <c r="J2631" s="121"/>
    </row>
    <row r="2632" spans="8:10" s="113" customFormat="1" x14ac:dyDescent="0.4">
      <c r="H2632" s="114"/>
      <c r="I2632" s="114"/>
      <c r="J2632" s="121"/>
    </row>
    <row r="2633" spans="8:10" s="113" customFormat="1" x14ac:dyDescent="0.4">
      <c r="H2633" s="114"/>
      <c r="I2633" s="114"/>
      <c r="J2633" s="121"/>
    </row>
    <row r="2634" spans="8:10" s="113" customFormat="1" x14ac:dyDescent="0.4">
      <c r="H2634" s="114"/>
      <c r="I2634" s="114"/>
      <c r="J2634" s="121"/>
    </row>
    <row r="2635" spans="8:10" s="113" customFormat="1" x14ac:dyDescent="0.4">
      <c r="H2635" s="114"/>
      <c r="I2635" s="114"/>
      <c r="J2635" s="121"/>
    </row>
    <row r="2636" spans="8:10" s="113" customFormat="1" x14ac:dyDescent="0.4">
      <c r="H2636" s="114"/>
      <c r="I2636" s="114"/>
      <c r="J2636" s="121"/>
    </row>
    <row r="2637" spans="8:10" s="113" customFormat="1" x14ac:dyDescent="0.4">
      <c r="H2637" s="114"/>
      <c r="I2637" s="114"/>
      <c r="J2637" s="121"/>
    </row>
    <row r="2638" spans="8:10" s="113" customFormat="1" x14ac:dyDescent="0.4">
      <c r="H2638" s="114"/>
      <c r="I2638" s="114"/>
      <c r="J2638" s="121"/>
    </row>
    <row r="2639" spans="8:10" s="113" customFormat="1" x14ac:dyDescent="0.4">
      <c r="H2639" s="114"/>
      <c r="I2639" s="114"/>
      <c r="J2639" s="121"/>
    </row>
    <row r="2640" spans="8:10" s="113" customFormat="1" x14ac:dyDescent="0.4">
      <c r="H2640" s="114"/>
      <c r="I2640" s="114"/>
      <c r="J2640" s="121"/>
    </row>
    <row r="2641" spans="8:10" s="113" customFormat="1" x14ac:dyDescent="0.4">
      <c r="H2641" s="114"/>
      <c r="I2641" s="114"/>
      <c r="J2641" s="121"/>
    </row>
    <row r="2642" spans="8:10" s="113" customFormat="1" x14ac:dyDescent="0.4">
      <c r="H2642" s="114"/>
      <c r="I2642" s="114"/>
      <c r="J2642" s="121"/>
    </row>
    <row r="2643" spans="8:10" s="113" customFormat="1" x14ac:dyDescent="0.4">
      <c r="H2643" s="114"/>
      <c r="I2643" s="114"/>
      <c r="J2643" s="121"/>
    </row>
    <row r="2644" spans="8:10" s="113" customFormat="1" x14ac:dyDescent="0.4">
      <c r="H2644" s="114"/>
      <c r="I2644" s="114"/>
      <c r="J2644" s="121"/>
    </row>
    <row r="2645" spans="8:10" s="113" customFormat="1" x14ac:dyDescent="0.4">
      <c r="H2645" s="114"/>
      <c r="I2645" s="114"/>
      <c r="J2645" s="121"/>
    </row>
    <row r="2646" spans="8:10" s="113" customFormat="1" x14ac:dyDescent="0.4">
      <c r="H2646" s="114"/>
      <c r="I2646" s="114"/>
      <c r="J2646" s="121"/>
    </row>
    <row r="2647" spans="8:10" s="113" customFormat="1" x14ac:dyDescent="0.4">
      <c r="H2647" s="114"/>
      <c r="I2647" s="114"/>
      <c r="J2647" s="121"/>
    </row>
    <row r="2648" spans="8:10" s="113" customFormat="1" x14ac:dyDescent="0.4">
      <c r="H2648" s="114"/>
      <c r="I2648" s="114"/>
      <c r="J2648" s="121"/>
    </row>
    <row r="2649" spans="8:10" s="113" customFormat="1" x14ac:dyDescent="0.4">
      <c r="H2649" s="114"/>
      <c r="I2649" s="114"/>
      <c r="J2649" s="121"/>
    </row>
    <row r="2650" spans="8:10" s="113" customFormat="1" x14ac:dyDescent="0.4">
      <c r="H2650" s="114"/>
      <c r="I2650" s="114"/>
      <c r="J2650" s="121"/>
    </row>
    <row r="2651" spans="8:10" s="113" customFormat="1" x14ac:dyDescent="0.4">
      <c r="H2651" s="114"/>
      <c r="I2651" s="114"/>
      <c r="J2651" s="121"/>
    </row>
    <row r="2652" spans="8:10" s="113" customFormat="1" x14ac:dyDescent="0.4">
      <c r="H2652" s="114"/>
      <c r="I2652" s="114"/>
      <c r="J2652" s="121"/>
    </row>
    <row r="2653" spans="8:10" s="113" customFormat="1" x14ac:dyDescent="0.4">
      <c r="H2653" s="114"/>
      <c r="I2653" s="114"/>
      <c r="J2653" s="121"/>
    </row>
    <row r="2654" spans="8:10" s="113" customFormat="1" x14ac:dyDescent="0.4">
      <c r="H2654" s="114"/>
      <c r="I2654" s="114"/>
      <c r="J2654" s="121"/>
    </row>
    <row r="2655" spans="8:10" s="113" customFormat="1" x14ac:dyDescent="0.4">
      <c r="H2655" s="114"/>
      <c r="I2655" s="114"/>
      <c r="J2655" s="121"/>
    </row>
    <row r="2656" spans="8:10" s="113" customFormat="1" x14ac:dyDescent="0.4">
      <c r="H2656" s="114"/>
      <c r="I2656" s="114"/>
      <c r="J2656" s="121"/>
    </row>
    <row r="2657" spans="8:10" s="113" customFormat="1" x14ac:dyDescent="0.4">
      <c r="H2657" s="114"/>
      <c r="I2657" s="114"/>
      <c r="J2657" s="121"/>
    </row>
    <row r="2658" spans="8:10" s="113" customFormat="1" x14ac:dyDescent="0.4">
      <c r="H2658" s="114"/>
      <c r="I2658" s="114"/>
      <c r="J2658" s="121"/>
    </row>
    <row r="2659" spans="8:10" s="113" customFormat="1" x14ac:dyDescent="0.4">
      <c r="H2659" s="114"/>
      <c r="I2659" s="114"/>
      <c r="J2659" s="121"/>
    </row>
    <row r="2660" spans="8:10" s="113" customFormat="1" x14ac:dyDescent="0.4">
      <c r="H2660" s="114"/>
      <c r="I2660" s="114"/>
      <c r="J2660" s="121"/>
    </row>
    <row r="2661" spans="8:10" s="113" customFormat="1" x14ac:dyDescent="0.4">
      <c r="H2661" s="114"/>
      <c r="I2661" s="114"/>
      <c r="J2661" s="121"/>
    </row>
    <row r="2662" spans="8:10" s="113" customFormat="1" x14ac:dyDescent="0.4">
      <c r="H2662" s="114"/>
      <c r="I2662" s="114"/>
      <c r="J2662" s="121"/>
    </row>
    <row r="2663" spans="8:10" s="113" customFormat="1" x14ac:dyDescent="0.4">
      <c r="H2663" s="114"/>
      <c r="I2663" s="114"/>
      <c r="J2663" s="121"/>
    </row>
    <row r="2664" spans="8:10" s="113" customFormat="1" x14ac:dyDescent="0.4">
      <c r="H2664" s="114"/>
      <c r="I2664" s="114"/>
      <c r="J2664" s="121"/>
    </row>
    <row r="2665" spans="8:10" s="113" customFormat="1" x14ac:dyDescent="0.4">
      <c r="H2665" s="114"/>
      <c r="I2665" s="114"/>
      <c r="J2665" s="121"/>
    </row>
    <row r="2666" spans="8:10" s="113" customFormat="1" x14ac:dyDescent="0.4">
      <c r="H2666" s="114"/>
      <c r="I2666" s="114"/>
      <c r="J2666" s="121"/>
    </row>
    <row r="2667" spans="8:10" s="113" customFormat="1" x14ac:dyDescent="0.4">
      <c r="H2667" s="114"/>
      <c r="I2667" s="114"/>
      <c r="J2667" s="121"/>
    </row>
    <row r="2668" spans="8:10" s="113" customFormat="1" x14ac:dyDescent="0.4">
      <c r="H2668" s="114"/>
      <c r="I2668" s="114"/>
      <c r="J2668" s="121"/>
    </row>
    <row r="2669" spans="8:10" s="113" customFormat="1" x14ac:dyDescent="0.4">
      <c r="H2669" s="114"/>
      <c r="I2669" s="114"/>
      <c r="J2669" s="121"/>
    </row>
    <row r="2670" spans="8:10" s="113" customFormat="1" x14ac:dyDescent="0.4">
      <c r="H2670" s="114"/>
      <c r="I2670" s="114"/>
      <c r="J2670" s="121"/>
    </row>
    <row r="2671" spans="8:10" s="113" customFormat="1" x14ac:dyDescent="0.4">
      <c r="H2671" s="114"/>
      <c r="I2671" s="114"/>
      <c r="J2671" s="121"/>
    </row>
    <row r="2672" spans="8:10" s="113" customFormat="1" x14ac:dyDescent="0.4">
      <c r="H2672" s="114"/>
      <c r="I2672" s="114"/>
      <c r="J2672" s="121"/>
    </row>
    <row r="2673" spans="8:10" s="113" customFormat="1" x14ac:dyDescent="0.4">
      <c r="H2673" s="114"/>
      <c r="I2673" s="114"/>
      <c r="J2673" s="121"/>
    </row>
    <row r="2674" spans="8:10" s="113" customFormat="1" x14ac:dyDescent="0.4">
      <c r="H2674" s="114"/>
      <c r="I2674" s="114"/>
      <c r="J2674" s="121"/>
    </row>
    <row r="2675" spans="8:10" s="113" customFormat="1" x14ac:dyDescent="0.4">
      <c r="H2675" s="114"/>
      <c r="I2675" s="114"/>
      <c r="J2675" s="121"/>
    </row>
    <row r="2676" spans="8:10" s="113" customFormat="1" x14ac:dyDescent="0.4">
      <c r="H2676" s="114"/>
      <c r="I2676" s="114"/>
      <c r="J2676" s="121"/>
    </row>
    <row r="2677" spans="8:10" s="113" customFormat="1" x14ac:dyDescent="0.4">
      <c r="H2677" s="114"/>
      <c r="I2677" s="114"/>
      <c r="J2677" s="121"/>
    </row>
    <row r="2678" spans="8:10" s="113" customFormat="1" x14ac:dyDescent="0.4">
      <c r="H2678" s="114"/>
      <c r="I2678" s="114"/>
      <c r="J2678" s="121"/>
    </row>
    <row r="2679" spans="8:10" s="113" customFormat="1" x14ac:dyDescent="0.4">
      <c r="H2679" s="114"/>
      <c r="I2679" s="114"/>
      <c r="J2679" s="121"/>
    </row>
    <row r="2680" spans="8:10" s="113" customFormat="1" x14ac:dyDescent="0.4">
      <c r="H2680" s="114"/>
      <c r="I2680" s="114"/>
      <c r="J2680" s="121"/>
    </row>
    <row r="2681" spans="8:10" s="113" customFormat="1" x14ac:dyDescent="0.4">
      <c r="H2681" s="114"/>
      <c r="I2681" s="114"/>
      <c r="J2681" s="121"/>
    </row>
    <row r="2682" spans="8:10" s="113" customFormat="1" x14ac:dyDescent="0.4">
      <c r="H2682" s="114"/>
      <c r="I2682" s="114"/>
      <c r="J2682" s="121"/>
    </row>
    <row r="2683" spans="8:10" s="113" customFormat="1" x14ac:dyDescent="0.4">
      <c r="H2683" s="114"/>
      <c r="I2683" s="114"/>
      <c r="J2683" s="121"/>
    </row>
    <row r="2684" spans="8:10" s="113" customFormat="1" x14ac:dyDescent="0.4">
      <c r="H2684" s="114"/>
      <c r="I2684" s="114"/>
      <c r="J2684" s="121"/>
    </row>
    <row r="2685" spans="8:10" s="113" customFormat="1" x14ac:dyDescent="0.4">
      <c r="H2685" s="114"/>
      <c r="I2685" s="114"/>
      <c r="J2685" s="121"/>
    </row>
    <row r="2686" spans="8:10" s="113" customFormat="1" x14ac:dyDescent="0.4">
      <c r="H2686" s="114"/>
      <c r="I2686" s="114"/>
      <c r="J2686" s="121"/>
    </row>
    <row r="2687" spans="8:10" s="113" customFormat="1" x14ac:dyDescent="0.4">
      <c r="H2687" s="114"/>
      <c r="I2687" s="114"/>
      <c r="J2687" s="121"/>
    </row>
    <row r="2688" spans="8:10" s="113" customFormat="1" x14ac:dyDescent="0.4">
      <c r="H2688" s="114"/>
      <c r="I2688" s="114"/>
      <c r="J2688" s="121"/>
    </row>
    <row r="2689" spans="8:10" s="113" customFormat="1" x14ac:dyDescent="0.4">
      <c r="H2689" s="114"/>
      <c r="I2689" s="114"/>
      <c r="J2689" s="121"/>
    </row>
    <row r="2690" spans="8:10" s="113" customFormat="1" x14ac:dyDescent="0.4">
      <c r="H2690" s="114"/>
      <c r="I2690" s="114"/>
      <c r="J2690" s="121"/>
    </row>
    <row r="2691" spans="8:10" s="113" customFormat="1" x14ac:dyDescent="0.4">
      <c r="H2691" s="114"/>
      <c r="I2691" s="114"/>
      <c r="J2691" s="121"/>
    </row>
    <row r="2692" spans="8:10" s="113" customFormat="1" x14ac:dyDescent="0.4">
      <c r="H2692" s="114"/>
      <c r="I2692" s="114"/>
      <c r="J2692" s="121"/>
    </row>
    <row r="2693" spans="8:10" s="113" customFormat="1" x14ac:dyDescent="0.4">
      <c r="H2693" s="114"/>
      <c r="I2693" s="114"/>
      <c r="J2693" s="121"/>
    </row>
    <row r="2694" spans="8:10" s="113" customFormat="1" x14ac:dyDescent="0.4">
      <c r="H2694" s="114"/>
      <c r="I2694" s="114"/>
      <c r="J2694" s="121"/>
    </row>
    <row r="2695" spans="8:10" s="113" customFormat="1" x14ac:dyDescent="0.4">
      <c r="H2695" s="114"/>
      <c r="I2695" s="114"/>
      <c r="J2695" s="121"/>
    </row>
    <row r="2696" spans="8:10" s="113" customFormat="1" x14ac:dyDescent="0.4">
      <c r="H2696" s="114"/>
      <c r="I2696" s="114"/>
      <c r="J2696" s="121"/>
    </row>
    <row r="2697" spans="8:10" s="113" customFormat="1" x14ac:dyDescent="0.4">
      <c r="H2697" s="114"/>
      <c r="I2697" s="114"/>
      <c r="J2697" s="121"/>
    </row>
    <row r="2698" spans="8:10" s="113" customFormat="1" x14ac:dyDescent="0.4">
      <c r="H2698" s="114"/>
      <c r="I2698" s="114"/>
      <c r="J2698" s="121"/>
    </row>
    <row r="2699" spans="8:10" s="113" customFormat="1" x14ac:dyDescent="0.4">
      <c r="H2699" s="114"/>
      <c r="I2699" s="114"/>
      <c r="J2699" s="121"/>
    </row>
    <row r="2700" spans="8:10" s="113" customFormat="1" x14ac:dyDescent="0.4">
      <c r="H2700" s="114"/>
      <c r="I2700" s="114"/>
      <c r="J2700" s="121"/>
    </row>
    <row r="2701" spans="8:10" s="113" customFormat="1" x14ac:dyDescent="0.4">
      <c r="H2701" s="114"/>
      <c r="I2701" s="114"/>
      <c r="J2701" s="121"/>
    </row>
    <row r="2702" spans="8:10" s="113" customFormat="1" x14ac:dyDescent="0.4">
      <c r="H2702" s="114"/>
      <c r="I2702" s="114"/>
      <c r="J2702" s="121"/>
    </row>
    <row r="2703" spans="8:10" s="113" customFormat="1" x14ac:dyDescent="0.4">
      <c r="H2703" s="114"/>
      <c r="I2703" s="114"/>
      <c r="J2703" s="121"/>
    </row>
    <row r="2704" spans="8:10" s="113" customFormat="1" x14ac:dyDescent="0.4">
      <c r="H2704" s="114"/>
      <c r="I2704" s="114"/>
      <c r="J2704" s="121"/>
    </row>
    <row r="2705" spans="8:10" s="113" customFormat="1" x14ac:dyDescent="0.4">
      <c r="H2705" s="114"/>
      <c r="I2705" s="114"/>
      <c r="J2705" s="121"/>
    </row>
    <row r="2706" spans="8:10" s="113" customFormat="1" x14ac:dyDescent="0.4">
      <c r="H2706" s="114"/>
      <c r="I2706" s="114"/>
      <c r="J2706" s="121"/>
    </row>
    <row r="2707" spans="8:10" s="113" customFormat="1" x14ac:dyDescent="0.4">
      <c r="H2707" s="114"/>
      <c r="I2707" s="114"/>
      <c r="J2707" s="121"/>
    </row>
    <row r="2708" spans="8:10" s="113" customFormat="1" x14ac:dyDescent="0.4">
      <c r="H2708" s="114"/>
      <c r="I2708" s="114"/>
      <c r="J2708" s="121"/>
    </row>
    <row r="2709" spans="8:10" s="113" customFormat="1" x14ac:dyDescent="0.4">
      <c r="H2709" s="114"/>
      <c r="I2709" s="114"/>
      <c r="J2709" s="121"/>
    </row>
    <row r="2710" spans="8:10" s="113" customFormat="1" x14ac:dyDescent="0.4">
      <c r="H2710" s="114"/>
      <c r="I2710" s="114"/>
      <c r="J2710" s="121"/>
    </row>
    <row r="2711" spans="8:10" s="113" customFormat="1" x14ac:dyDescent="0.4">
      <c r="H2711" s="114"/>
      <c r="I2711" s="114"/>
      <c r="J2711" s="121"/>
    </row>
    <row r="2712" spans="8:10" s="113" customFormat="1" x14ac:dyDescent="0.4">
      <c r="H2712" s="114"/>
      <c r="I2712" s="114"/>
      <c r="J2712" s="121"/>
    </row>
    <row r="2713" spans="8:10" s="113" customFormat="1" x14ac:dyDescent="0.4">
      <c r="H2713" s="114"/>
      <c r="I2713" s="114"/>
      <c r="J2713" s="121"/>
    </row>
    <row r="2714" spans="8:10" s="113" customFormat="1" x14ac:dyDescent="0.4">
      <c r="H2714" s="114"/>
      <c r="I2714" s="114"/>
      <c r="J2714" s="121"/>
    </row>
    <row r="2715" spans="8:10" s="113" customFormat="1" x14ac:dyDescent="0.4">
      <c r="H2715" s="114"/>
      <c r="I2715" s="114"/>
      <c r="J2715" s="121"/>
    </row>
    <row r="2716" spans="8:10" s="113" customFormat="1" x14ac:dyDescent="0.4">
      <c r="H2716" s="114"/>
      <c r="I2716" s="114"/>
      <c r="J2716" s="121"/>
    </row>
    <row r="2717" spans="8:10" s="113" customFormat="1" x14ac:dyDescent="0.4">
      <c r="H2717" s="114"/>
      <c r="I2717" s="114"/>
      <c r="J2717" s="121"/>
    </row>
    <row r="2718" spans="8:10" s="113" customFormat="1" x14ac:dyDescent="0.4">
      <c r="H2718" s="114"/>
      <c r="I2718" s="114"/>
      <c r="J2718" s="121"/>
    </row>
    <row r="2719" spans="8:10" s="113" customFormat="1" x14ac:dyDescent="0.4">
      <c r="H2719" s="114"/>
      <c r="I2719" s="114"/>
      <c r="J2719" s="121"/>
    </row>
    <row r="2720" spans="8:10" s="113" customFormat="1" x14ac:dyDescent="0.4">
      <c r="H2720" s="114"/>
      <c r="I2720" s="114"/>
      <c r="J2720" s="121"/>
    </row>
    <row r="2721" spans="8:10" s="113" customFormat="1" x14ac:dyDescent="0.4">
      <c r="H2721" s="114"/>
      <c r="I2721" s="114"/>
      <c r="J2721" s="121"/>
    </row>
    <row r="2722" spans="8:10" s="113" customFormat="1" x14ac:dyDescent="0.4">
      <c r="H2722" s="114"/>
      <c r="I2722" s="114"/>
      <c r="J2722" s="121"/>
    </row>
    <row r="2723" spans="8:10" s="113" customFormat="1" x14ac:dyDescent="0.4">
      <c r="H2723" s="114"/>
      <c r="I2723" s="114"/>
      <c r="J2723" s="121"/>
    </row>
    <row r="2724" spans="8:10" s="113" customFormat="1" x14ac:dyDescent="0.4">
      <c r="H2724" s="114"/>
      <c r="I2724" s="114"/>
      <c r="J2724" s="121"/>
    </row>
    <row r="2725" spans="8:10" s="113" customFormat="1" x14ac:dyDescent="0.4">
      <c r="H2725" s="114"/>
      <c r="I2725" s="114"/>
      <c r="J2725" s="121"/>
    </row>
    <row r="2726" spans="8:10" s="113" customFormat="1" x14ac:dyDescent="0.4">
      <c r="H2726" s="114"/>
      <c r="I2726" s="114"/>
      <c r="J2726" s="121"/>
    </row>
    <row r="2727" spans="8:10" s="113" customFormat="1" x14ac:dyDescent="0.4">
      <c r="H2727" s="114"/>
      <c r="I2727" s="114"/>
      <c r="J2727" s="121"/>
    </row>
    <row r="2728" spans="8:10" s="113" customFormat="1" x14ac:dyDescent="0.4">
      <c r="H2728" s="114"/>
      <c r="I2728" s="114"/>
      <c r="J2728" s="121"/>
    </row>
    <row r="2729" spans="8:10" s="113" customFormat="1" x14ac:dyDescent="0.4">
      <c r="H2729" s="114"/>
      <c r="I2729" s="114"/>
      <c r="J2729" s="121"/>
    </row>
    <row r="2730" spans="8:10" s="113" customFormat="1" x14ac:dyDescent="0.4">
      <c r="H2730" s="114"/>
      <c r="I2730" s="114"/>
      <c r="J2730" s="121"/>
    </row>
    <row r="2731" spans="8:10" s="113" customFormat="1" x14ac:dyDescent="0.4">
      <c r="H2731" s="114"/>
      <c r="I2731" s="114"/>
      <c r="J2731" s="121"/>
    </row>
    <row r="2732" spans="8:10" s="113" customFormat="1" x14ac:dyDescent="0.4">
      <c r="H2732" s="114"/>
      <c r="I2732" s="114"/>
      <c r="J2732" s="121"/>
    </row>
    <row r="2733" spans="8:10" s="113" customFormat="1" x14ac:dyDescent="0.4">
      <c r="H2733" s="114"/>
      <c r="I2733" s="114"/>
      <c r="J2733" s="121"/>
    </row>
    <row r="2734" spans="8:10" s="113" customFormat="1" x14ac:dyDescent="0.4">
      <c r="H2734" s="114"/>
      <c r="I2734" s="114"/>
      <c r="J2734" s="121"/>
    </row>
    <row r="2735" spans="8:10" s="113" customFormat="1" x14ac:dyDescent="0.4">
      <c r="H2735" s="114"/>
      <c r="I2735" s="114"/>
      <c r="J2735" s="121"/>
    </row>
    <row r="2736" spans="8:10" s="113" customFormat="1" x14ac:dyDescent="0.4">
      <c r="H2736" s="114"/>
      <c r="I2736" s="114"/>
      <c r="J2736" s="121"/>
    </row>
    <row r="2737" spans="8:10" s="113" customFormat="1" x14ac:dyDescent="0.4">
      <c r="H2737" s="114"/>
      <c r="I2737" s="114"/>
      <c r="J2737" s="121"/>
    </row>
    <row r="2738" spans="8:10" s="113" customFormat="1" x14ac:dyDescent="0.4">
      <c r="H2738" s="114"/>
      <c r="I2738" s="114"/>
      <c r="J2738" s="121"/>
    </row>
    <row r="2739" spans="8:10" s="113" customFormat="1" x14ac:dyDescent="0.4">
      <c r="H2739" s="114"/>
      <c r="I2739" s="114"/>
      <c r="J2739" s="121"/>
    </row>
    <row r="2740" spans="8:10" s="113" customFormat="1" x14ac:dyDescent="0.4">
      <c r="H2740" s="114"/>
      <c r="I2740" s="114"/>
      <c r="J2740" s="121"/>
    </row>
    <row r="2741" spans="8:10" s="113" customFormat="1" x14ac:dyDescent="0.4">
      <c r="H2741" s="114"/>
      <c r="I2741" s="114"/>
      <c r="J2741" s="121"/>
    </row>
    <row r="2742" spans="8:10" s="113" customFormat="1" x14ac:dyDescent="0.4">
      <c r="H2742" s="114"/>
      <c r="I2742" s="114"/>
      <c r="J2742" s="121"/>
    </row>
    <row r="2743" spans="8:10" s="113" customFormat="1" x14ac:dyDescent="0.4">
      <c r="H2743" s="114"/>
      <c r="I2743" s="114"/>
      <c r="J2743" s="121"/>
    </row>
    <row r="2744" spans="8:10" s="113" customFormat="1" x14ac:dyDescent="0.4">
      <c r="H2744" s="114"/>
      <c r="I2744" s="114"/>
      <c r="J2744" s="121"/>
    </row>
    <row r="2745" spans="8:10" s="113" customFormat="1" x14ac:dyDescent="0.4">
      <c r="H2745" s="114"/>
      <c r="I2745" s="114"/>
      <c r="J2745" s="121"/>
    </row>
    <row r="2746" spans="8:10" s="113" customFormat="1" x14ac:dyDescent="0.4">
      <c r="H2746" s="114"/>
      <c r="I2746" s="114"/>
      <c r="J2746" s="121"/>
    </row>
    <row r="2747" spans="8:10" s="113" customFormat="1" x14ac:dyDescent="0.4">
      <c r="H2747" s="114"/>
      <c r="I2747" s="114"/>
      <c r="J2747" s="121"/>
    </row>
    <row r="2748" spans="8:10" s="113" customFormat="1" x14ac:dyDescent="0.4">
      <c r="H2748" s="114"/>
      <c r="I2748" s="114"/>
      <c r="J2748" s="121"/>
    </row>
    <row r="2749" spans="8:10" s="113" customFormat="1" x14ac:dyDescent="0.4">
      <c r="H2749" s="114"/>
      <c r="I2749" s="114"/>
      <c r="J2749" s="121"/>
    </row>
    <row r="2750" spans="8:10" s="113" customFormat="1" x14ac:dyDescent="0.4">
      <c r="H2750" s="114"/>
      <c r="I2750" s="114"/>
      <c r="J2750" s="121"/>
    </row>
    <row r="2751" spans="8:10" s="113" customFormat="1" x14ac:dyDescent="0.4">
      <c r="H2751" s="114"/>
      <c r="I2751" s="114"/>
      <c r="J2751" s="121"/>
    </row>
    <row r="2752" spans="8:10" s="113" customFormat="1" x14ac:dyDescent="0.4">
      <c r="H2752" s="114"/>
      <c r="I2752" s="114"/>
      <c r="J2752" s="121"/>
    </row>
    <row r="2753" spans="8:10" s="113" customFormat="1" x14ac:dyDescent="0.4">
      <c r="H2753" s="114"/>
      <c r="I2753" s="114"/>
      <c r="J2753" s="121"/>
    </row>
    <row r="2754" spans="8:10" s="113" customFormat="1" x14ac:dyDescent="0.4">
      <c r="H2754" s="114"/>
      <c r="I2754" s="114"/>
      <c r="J2754" s="121"/>
    </row>
    <row r="2755" spans="8:10" s="113" customFormat="1" x14ac:dyDescent="0.4">
      <c r="H2755" s="114"/>
      <c r="I2755" s="114"/>
      <c r="J2755" s="121"/>
    </row>
    <row r="2756" spans="8:10" s="113" customFormat="1" x14ac:dyDescent="0.4">
      <c r="H2756" s="114"/>
      <c r="I2756" s="114"/>
      <c r="J2756" s="121"/>
    </row>
    <row r="2757" spans="8:10" s="113" customFormat="1" x14ac:dyDescent="0.4">
      <c r="H2757" s="114"/>
      <c r="I2757" s="114"/>
      <c r="J2757" s="121"/>
    </row>
    <row r="2758" spans="8:10" s="113" customFormat="1" x14ac:dyDescent="0.4">
      <c r="H2758" s="114"/>
      <c r="I2758" s="114"/>
      <c r="J2758" s="121"/>
    </row>
    <row r="2759" spans="8:10" s="113" customFormat="1" x14ac:dyDescent="0.4">
      <c r="H2759" s="114"/>
      <c r="I2759" s="114"/>
      <c r="J2759" s="121"/>
    </row>
    <row r="2760" spans="8:10" s="113" customFormat="1" x14ac:dyDescent="0.4">
      <c r="H2760" s="114"/>
      <c r="I2760" s="114"/>
      <c r="J2760" s="121"/>
    </row>
    <row r="2761" spans="8:10" s="113" customFormat="1" x14ac:dyDescent="0.4">
      <c r="H2761" s="114"/>
      <c r="I2761" s="114"/>
      <c r="J2761" s="121"/>
    </row>
    <row r="2762" spans="8:10" s="113" customFormat="1" x14ac:dyDescent="0.4">
      <c r="H2762" s="114"/>
      <c r="I2762" s="114"/>
      <c r="J2762" s="121"/>
    </row>
    <row r="2763" spans="8:10" s="113" customFormat="1" x14ac:dyDescent="0.4">
      <c r="H2763" s="114"/>
      <c r="I2763" s="114"/>
      <c r="J2763" s="121"/>
    </row>
    <row r="2764" spans="8:10" s="113" customFormat="1" x14ac:dyDescent="0.4">
      <c r="H2764" s="114"/>
      <c r="I2764" s="114"/>
      <c r="J2764" s="121"/>
    </row>
    <row r="2765" spans="8:10" s="113" customFormat="1" x14ac:dyDescent="0.4">
      <c r="H2765" s="114"/>
      <c r="I2765" s="114"/>
      <c r="J2765" s="121"/>
    </row>
    <row r="2766" spans="8:10" s="113" customFormat="1" x14ac:dyDescent="0.4">
      <c r="H2766" s="114"/>
      <c r="I2766" s="114"/>
      <c r="J2766" s="121"/>
    </row>
    <row r="2767" spans="8:10" s="113" customFormat="1" x14ac:dyDescent="0.4">
      <c r="H2767" s="114"/>
      <c r="I2767" s="114"/>
      <c r="J2767" s="121"/>
    </row>
    <row r="2768" spans="8:10" s="113" customFormat="1" x14ac:dyDescent="0.4">
      <c r="H2768" s="114"/>
      <c r="I2768" s="114"/>
      <c r="J2768" s="121"/>
    </row>
    <row r="2769" spans="8:10" s="113" customFormat="1" x14ac:dyDescent="0.4">
      <c r="H2769" s="114"/>
      <c r="I2769" s="114"/>
      <c r="J2769" s="121"/>
    </row>
    <row r="2770" spans="8:10" s="113" customFormat="1" x14ac:dyDescent="0.4">
      <c r="H2770" s="114"/>
      <c r="I2770" s="114"/>
      <c r="J2770" s="121"/>
    </row>
    <row r="2771" spans="8:10" s="113" customFormat="1" x14ac:dyDescent="0.4">
      <c r="H2771" s="114"/>
      <c r="I2771" s="114"/>
      <c r="J2771" s="121"/>
    </row>
    <row r="2772" spans="8:10" s="113" customFormat="1" x14ac:dyDescent="0.4">
      <c r="H2772" s="114"/>
      <c r="I2772" s="114"/>
      <c r="J2772" s="121"/>
    </row>
    <row r="2773" spans="8:10" s="113" customFormat="1" x14ac:dyDescent="0.4">
      <c r="H2773" s="114"/>
      <c r="I2773" s="114"/>
      <c r="J2773" s="121"/>
    </row>
    <row r="2774" spans="8:10" s="113" customFormat="1" x14ac:dyDescent="0.4">
      <c r="H2774" s="114"/>
      <c r="I2774" s="114"/>
      <c r="J2774" s="121"/>
    </row>
    <row r="2775" spans="8:10" s="113" customFormat="1" x14ac:dyDescent="0.4">
      <c r="H2775" s="114"/>
      <c r="I2775" s="114"/>
      <c r="J2775" s="121"/>
    </row>
    <row r="2776" spans="8:10" s="113" customFormat="1" x14ac:dyDescent="0.4">
      <c r="H2776" s="114"/>
      <c r="I2776" s="114"/>
      <c r="J2776" s="121"/>
    </row>
    <row r="2777" spans="8:10" s="113" customFormat="1" x14ac:dyDescent="0.4">
      <c r="H2777" s="114"/>
      <c r="I2777" s="114"/>
      <c r="J2777" s="121"/>
    </row>
    <row r="2778" spans="8:10" s="113" customFormat="1" x14ac:dyDescent="0.4">
      <c r="H2778" s="114"/>
      <c r="I2778" s="114"/>
      <c r="J2778" s="121"/>
    </row>
    <row r="2779" spans="8:10" s="113" customFormat="1" x14ac:dyDescent="0.4">
      <c r="H2779" s="114"/>
      <c r="I2779" s="114"/>
      <c r="J2779" s="121"/>
    </row>
    <row r="2780" spans="8:10" s="113" customFormat="1" x14ac:dyDescent="0.4">
      <c r="H2780" s="114"/>
      <c r="I2780" s="114"/>
      <c r="J2780" s="121"/>
    </row>
    <row r="2781" spans="8:10" s="113" customFormat="1" x14ac:dyDescent="0.4">
      <c r="H2781" s="114"/>
      <c r="I2781" s="114"/>
      <c r="J2781" s="121"/>
    </row>
    <row r="2782" spans="8:10" s="113" customFormat="1" x14ac:dyDescent="0.4">
      <c r="H2782" s="114"/>
      <c r="I2782" s="114"/>
      <c r="J2782" s="121"/>
    </row>
    <row r="2783" spans="8:10" s="113" customFormat="1" x14ac:dyDescent="0.4">
      <c r="H2783" s="114"/>
      <c r="I2783" s="114"/>
      <c r="J2783" s="121"/>
    </row>
    <row r="2784" spans="8:10" s="113" customFormat="1" x14ac:dyDescent="0.4">
      <c r="H2784" s="114"/>
      <c r="I2784" s="114"/>
      <c r="J2784" s="121"/>
    </row>
    <row r="2785" spans="8:10" s="113" customFormat="1" x14ac:dyDescent="0.4">
      <c r="H2785" s="114"/>
      <c r="I2785" s="114"/>
      <c r="J2785" s="121"/>
    </row>
    <row r="2786" spans="8:10" s="113" customFormat="1" x14ac:dyDescent="0.4">
      <c r="H2786" s="114"/>
      <c r="I2786" s="114"/>
      <c r="J2786" s="121"/>
    </row>
    <row r="2787" spans="8:10" s="113" customFormat="1" x14ac:dyDescent="0.4">
      <c r="H2787" s="114"/>
      <c r="I2787" s="114"/>
      <c r="J2787" s="121"/>
    </row>
    <row r="2788" spans="8:10" s="113" customFormat="1" x14ac:dyDescent="0.4">
      <c r="H2788" s="114"/>
      <c r="I2788" s="114"/>
      <c r="J2788" s="121"/>
    </row>
    <row r="2789" spans="8:10" s="113" customFormat="1" x14ac:dyDescent="0.4">
      <c r="H2789" s="114"/>
      <c r="I2789" s="114"/>
      <c r="J2789" s="121"/>
    </row>
    <row r="2790" spans="8:10" s="113" customFormat="1" x14ac:dyDescent="0.4">
      <c r="H2790" s="114"/>
      <c r="I2790" s="114"/>
      <c r="J2790" s="121"/>
    </row>
    <row r="2791" spans="8:10" s="113" customFormat="1" x14ac:dyDescent="0.4">
      <c r="H2791" s="114"/>
      <c r="I2791" s="114"/>
      <c r="J2791" s="121"/>
    </row>
    <row r="2792" spans="8:10" s="113" customFormat="1" x14ac:dyDescent="0.4">
      <c r="H2792" s="114"/>
      <c r="I2792" s="114"/>
      <c r="J2792" s="121"/>
    </row>
    <row r="2793" spans="8:10" s="113" customFormat="1" x14ac:dyDescent="0.4">
      <c r="H2793" s="114"/>
      <c r="I2793" s="114"/>
      <c r="J2793" s="121"/>
    </row>
    <row r="2794" spans="8:10" s="113" customFormat="1" x14ac:dyDescent="0.4">
      <c r="H2794" s="114"/>
      <c r="I2794" s="114"/>
      <c r="J2794" s="121"/>
    </row>
    <row r="2795" spans="8:10" s="113" customFormat="1" x14ac:dyDescent="0.4">
      <c r="H2795" s="114"/>
      <c r="I2795" s="114"/>
      <c r="J2795" s="121"/>
    </row>
    <row r="2796" spans="8:10" s="113" customFormat="1" x14ac:dyDescent="0.4">
      <c r="H2796" s="114"/>
      <c r="I2796" s="114"/>
      <c r="J2796" s="121"/>
    </row>
    <row r="2797" spans="8:10" s="113" customFormat="1" x14ac:dyDescent="0.4">
      <c r="H2797" s="114"/>
      <c r="I2797" s="114"/>
      <c r="J2797" s="121"/>
    </row>
    <row r="2798" spans="8:10" s="113" customFormat="1" x14ac:dyDescent="0.4">
      <c r="H2798" s="114"/>
      <c r="I2798" s="114"/>
      <c r="J2798" s="121"/>
    </row>
    <row r="2799" spans="8:10" s="113" customFormat="1" x14ac:dyDescent="0.4">
      <c r="H2799" s="114"/>
      <c r="I2799" s="114"/>
      <c r="J2799" s="121"/>
    </row>
    <row r="2800" spans="8:10" s="113" customFormat="1" x14ac:dyDescent="0.4">
      <c r="H2800" s="114"/>
      <c r="I2800" s="114"/>
      <c r="J2800" s="121"/>
    </row>
    <row r="2801" spans="8:10" s="113" customFormat="1" x14ac:dyDescent="0.4">
      <c r="H2801" s="114"/>
      <c r="I2801" s="114"/>
      <c r="J2801" s="121"/>
    </row>
    <row r="2802" spans="8:10" s="113" customFormat="1" x14ac:dyDescent="0.4">
      <c r="H2802" s="114"/>
      <c r="I2802" s="114"/>
      <c r="J2802" s="121"/>
    </row>
    <row r="2803" spans="8:10" s="113" customFormat="1" x14ac:dyDescent="0.4">
      <c r="H2803" s="114"/>
      <c r="I2803" s="114"/>
      <c r="J2803" s="121"/>
    </row>
    <row r="2804" spans="8:10" s="113" customFormat="1" x14ac:dyDescent="0.4">
      <c r="H2804" s="114"/>
      <c r="I2804" s="114"/>
      <c r="J2804" s="121"/>
    </row>
    <row r="2805" spans="8:10" s="113" customFormat="1" x14ac:dyDescent="0.4">
      <c r="H2805" s="114"/>
      <c r="I2805" s="114"/>
      <c r="J2805" s="121"/>
    </row>
    <row r="2806" spans="8:10" s="113" customFormat="1" x14ac:dyDescent="0.4">
      <c r="H2806" s="114"/>
      <c r="I2806" s="114"/>
      <c r="J2806" s="121"/>
    </row>
    <row r="2807" spans="8:10" s="113" customFormat="1" x14ac:dyDescent="0.4">
      <c r="H2807" s="114"/>
      <c r="I2807" s="114"/>
      <c r="J2807" s="121"/>
    </row>
    <row r="2808" spans="8:10" s="113" customFormat="1" x14ac:dyDescent="0.4">
      <c r="H2808" s="114"/>
      <c r="I2808" s="114"/>
      <c r="J2808" s="121"/>
    </row>
    <row r="2809" spans="8:10" s="113" customFormat="1" x14ac:dyDescent="0.4">
      <c r="H2809" s="114"/>
      <c r="I2809" s="114"/>
      <c r="J2809" s="121"/>
    </row>
    <row r="2810" spans="8:10" s="113" customFormat="1" x14ac:dyDescent="0.4">
      <c r="H2810" s="114"/>
      <c r="I2810" s="114"/>
      <c r="J2810" s="121"/>
    </row>
    <row r="2811" spans="8:10" s="113" customFormat="1" x14ac:dyDescent="0.4">
      <c r="H2811" s="114"/>
      <c r="I2811" s="114"/>
      <c r="J2811" s="121"/>
    </row>
    <row r="2812" spans="8:10" s="113" customFormat="1" x14ac:dyDescent="0.4">
      <c r="H2812" s="114"/>
      <c r="I2812" s="114"/>
      <c r="J2812" s="121"/>
    </row>
    <row r="2813" spans="8:10" s="113" customFormat="1" x14ac:dyDescent="0.4">
      <c r="H2813" s="114"/>
      <c r="I2813" s="114"/>
      <c r="J2813" s="121"/>
    </row>
    <row r="2814" spans="8:10" s="113" customFormat="1" x14ac:dyDescent="0.4">
      <c r="H2814" s="114"/>
      <c r="I2814" s="114"/>
      <c r="J2814" s="121"/>
    </row>
    <row r="2815" spans="8:10" s="113" customFormat="1" x14ac:dyDescent="0.4">
      <c r="H2815" s="114"/>
      <c r="I2815" s="114"/>
      <c r="J2815" s="121"/>
    </row>
    <row r="2816" spans="8:10" s="113" customFormat="1" x14ac:dyDescent="0.4">
      <c r="H2816" s="114"/>
      <c r="I2816" s="114"/>
      <c r="J2816" s="121"/>
    </row>
    <row r="2817" spans="8:10" s="113" customFormat="1" x14ac:dyDescent="0.4">
      <c r="H2817" s="114"/>
      <c r="I2817" s="114"/>
      <c r="J2817" s="121"/>
    </row>
    <row r="2818" spans="8:10" s="113" customFormat="1" x14ac:dyDescent="0.4">
      <c r="H2818" s="114"/>
      <c r="I2818" s="114"/>
      <c r="J2818" s="121"/>
    </row>
    <row r="2819" spans="8:10" s="113" customFormat="1" x14ac:dyDescent="0.4">
      <c r="H2819" s="114"/>
      <c r="I2819" s="114"/>
      <c r="J2819" s="121"/>
    </row>
    <row r="2820" spans="8:10" s="113" customFormat="1" x14ac:dyDescent="0.4">
      <c r="H2820" s="114"/>
      <c r="I2820" s="114"/>
      <c r="J2820" s="121"/>
    </row>
    <row r="2821" spans="8:10" s="113" customFormat="1" x14ac:dyDescent="0.4">
      <c r="H2821" s="114"/>
      <c r="I2821" s="114"/>
      <c r="J2821" s="121"/>
    </row>
    <row r="2822" spans="8:10" s="113" customFormat="1" x14ac:dyDescent="0.4">
      <c r="H2822" s="114"/>
      <c r="I2822" s="114"/>
      <c r="J2822" s="121"/>
    </row>
    <row r="2823" spans="8:10" s="113" customFormat="1" x14ac:dyDescent="0.4">
      <c r="H2823" s="114"/>
      <c r="I2823" s="114"/>
      <c r="J2823" s="121"/>
    </row>
    <row r="2824" spans="8:10" s="113" customFormat="1" x14ac:dyDescent="0.4">
      <c r="H2824" s="114"/>
      <c r="I2824" s="114"/>
      <c r="J2824" s="121"/>
    </row>
    <row r="2825" spans="8:10" s="113" customFormat="1" x14ac:dyDescent="0.4">
      <c r="H2825" s="114"/>
      <c r="I2825" s="114"/>
      <c r="J2825" s="121"/>
    </row>
    <row r="2826" spans="8:10" s="113" customFormat="1" x14ac:dyDescent="0.4">
      <c r="H2826" s="114"/>
      <c r="I2826" s="114"/>
      <c r="J2826" s="121"/>
    </row>
    <row r="2827" spans="8:10" s="113" customFormat="1" x14ac:dyDescent="0.4">
      <c r="H2827" s="114"/>
      <c r="I2827" s="114"/>
      <c r="J2827" s="121"/>
    </row>
    <row r="2828" spans="8:10" s="113" customFormat="1" x14ac:dyDescent="0.4">
      <c r="H2828" s="114"/>
      <c r="I2828" s="114"/>
      <c r="J2828" s="121"/>
    </row>
    <row r="2829" spans="8:10" s="113" customFormat="1" x14ac:dyDescent="0.4">
      <c r="H2829" s="114"/>
      <c r="I2829" s="114"/>
      <c r="J2829" s="121"/>
    </row>
    <row r="2830" spans="8:10" s="113" customFormat="1" x14ac:dyDescent="0.4">
      <c r="H2830" s="114"/>
      <c r="I2830" s="114"/>
      <c r="J2830" s="121"/>
    </row>
    <row r="2831" spans="8:10" s="113" customFormat="1" x14ac:dyDescent="0.4">
      <c r="H2831" s="114"/>
      <c r="I2831" s="114"/>
      <c r="J2831" s="121"/>
    </row>
    <row r="2832" spans="8:10" s="113" customFormat="1" x14ac:dyDescent="0.4">
      <c r="H2832" s="114"/>
      <c r="I2832" s="114"/>
      <c r="J2832" s="121"/>
    </row>
    <row r="2833" spans="8:10" s="113" customFormat="1" x14ac:dyDescent="0.4">
      <c r="H2833" s="114"/>
      <c r="I2833" s="114"/>
      <c r="J2833" s="121"/>
    </row>
    <row r="2834" spans="8:10" s="113" customFormat="1" x14ac:dyDescent="0.4">
      <c r="H2834" s="114"/>
      <c r="I2834" s="114"/>
      <c r="J2834" s="121"/>
    </row>
    <row r="2835" spans="8:10" s="113" customFormat="1" x14ac:dyDescent="0.4">
      <c r="H2835" s="114"/>
      <c r="I2835" s="114"/>
      <c r="J2835" s="121"/>
    </row>
    <row r="2836" spans="8:10" s="113" customFormat="1" x14ac:dyDescent="0.4">
      <c r="H2836" s="114"/>
      <c r="I2836" s="114"/>
      <c r="J2836" s="121"/>
    </row>
    <row r="2837" spans="8:10" s="113" customFormat="1" x14ac:dyDescent="0.4">
      <c r="H2837" s="114"/>
      <c r="I2837" s="114"/>
      <c r="J2837" s="121"/>
    </row>
    <row r="2838" spans="8:10" s="113" customFormat="1" x14ac:dyDescent="0.4">
      <c r="H2838" s="114"/>
      <c r="I2838" s="114"/>
      <c r="J2838" s="121"/>
    </row>
    <row r="2839" spans="8:10" s="113" customFormat="1" x14ac:dyDescent="0.4">
      <c r="H2839" s="114"/>
      <c r="I2839" s="114"/>
      <c r="J2839" s="121"/>
    </row>
    <row r="2840" spans="8:10" s="113" customFormat="1" x14ac:dyDescent="0.4">
      <c r="H2840" s="114"/>
      <c r="I2840" s="114"/>
      <c r="J2840" s="121"/>
    </row>
    <row r="2841" spans="8:10" s="113" customFormat="1" x14ac:dyDescent="0.4">
      <c r="H2841" s="114"/>
      <c r="I2841" s="114"/>
      <c r="J2841" s="121"/>
    </row>
    <row r="2842" spans="8:10" s="113" customFormat="1" x14ac:dyDescent="0.4">
      <c r="H2842" s="114"/>
      <c r="I2842" s="114"/>
      <c r="J2842" s="121"/>
    </row>
    <row r="2843" spans="8:10" s="113" customFormat="1" x14ac:dyDescent="0.4">
      <c r="H2843" s="114"/>
      <c r="I2843" s="114"/>
      <c r="J2843" s="121"/>
    </row>
    <row r="2844" spans="8:10" s="113" customFormat="1" x14ac:dyDescent="0.4">
      <c r="H2844" s="114"/>
      <c r="I2844" s="114"/>
      <c r="J2844" s="121"/>
    </row>
    <row r="2845" spans="8:10" s="113" customFormat="1" x14ac:dyDescent="0.4">
      <c r="H2845" s="114"/>
      <c r="I2845" s="114"/>
      <c r="J2845" s="121"/>
    </row>
    <row r="2846" spans="8:10" s="113" customFormat="1" x14ac:dyDescent="0.4">
      <c r="H2846" s="114"/>
      <c r="I2846" s="114"/>
      <c r="J2846" s="121"/>
    </row>
    <row r="2847" spans="8:10" s="113" customFormat="1" x14ac:dyDescent="0.4">
      <c r="H2847" s="114"/>
      <c r="I2847" s="114"/>
      <c r="J2847" s="121"/>
    </row>
    <row r="2848" spans="8:10" s="113" customFormat="1" x14ac:dyDescent="0.4">
      <c r="H2848" s="114"/>
      <c r="I2848" s="114"/>
      <c r="J2848" s="121"/>
    </row>
    <row r="2849" spans="8:10" s="113" customFormat="1" x14ac:dyDescent="0.4">
      <c r="H2849" s="114"/>
      <c r="I2849" s="114"/>
      <c r="J2849" s="121"/>
    </row>
    <row r="2850" spans="8:10" s="113" customFormat="1" x14ac:dyDescent="0.4">
      <c r="H2850" s="114"/>
      <c r="I2850" s="114"/>
      <c r="J2850" s="121"/>
    </row>
    <row r="2851" spans="8:10" s="113" customFormat="1" x14ac:dyDescent="0.4">
      <c r="H2851" s="114"/>
      <c r="I2851" s="114"/>
      <c r="J2851" s="121"/>
    </row>
    <row r="2852" spans="8:10" s="113" customFormat="1" x14ac:dyDescent="0.4">
      <c r="H2852" s="114"/>
      <c r="I2852" s="114"/>
      <c r="J2852" s="121"/>
    </row>
    <row r="2853" spans="8:10" s="113" customFormat="1" x14ac:dyDescent="0.4">
      <c r="H2853" s="114"/>
      <c r="I2853" s="114"/>
      <c r="J2853" s="121"/>
    </row>
    <row r="2854" spans="8:10" s="113" customFormat="1" x14ac:dyDescent="0.4">
      <c r="H2854" s="114"/>
      <c r="I2854" s="114"/>
      <c r="J2854" s="121"/>
    </row>
    <row r="2855" spans="8:10" s="113" customFormat="1" x14ac:dyDescent="0.4">
      <c r="H2855" s="114"/>
      <c r="I2855" s="114"/>
      <c r="J2855" s="121"/>
    </row>
    <row r="2856" spans="8:10" s="113" customFormat="1" x14ac:dyDescent="0.4">
      <c r="H2856" s="114"/>
      <c r="I2856" s="114"/>
      <c r="J2856" s="121"/>
    </row>
    <row r="2857" spans="8:10" s="113" customFormat="1" x14ac:dyDescent="0.4">
      <c r="H2857" s="114"/>
      <c r="I2857" s="114"/>
      <c r="J2857" s="121"/>
    </row>
    <row r="2858" spans="8:10" s="113" customFormat="1" x14ac:dyDescent="0.4">
      <c r="H2858" s="114"/>
      <c r="I2858" s="114"/>
      <c r="J2858" s="121"/>
    </row>
    <row r="2859" spans="8:10" s="113" customFormat="1" x14ac:dyDescent="0.4">
      <c r="H2859" s="114"/>
      <c r="I2859" s="114"/>
      <c r="J2859" s="121"/>
    </row>
    <row r="2860" spans="8:10" s="113" customFormat="1" x14ac:dyDescent="0.4">
      <c r="H2860" s="114"/>
      <c r="I2860" s="114"/>
      <c r="J2860" s="121"/>
    </row>
    <row r="2861" spans="8:10" s="113" customFormat="1" x14ac:dyDescent="0.4">
      <c r="H2861" s="114"/>
      <c r="I2861" s="114"/>
      <c r="J2861" s="121"/>
    </row>
    <row r="2862" spans="8:10" s="113" customFormat="1" x14ac:dyDescent="0.4">
      <c r="H2862" s="114"/>
      <c r="I2862" s="114"/>
      <c r="J2862" s="121"/>
    </row>
    <row r="2863" spans="8:10" s="113" customFormat="1" x14ac:dyDescent="0.4">
      <c r="H2863" s="114"/>
      <c r="I2863" s="114"/>
      <c r="J2863" s="121"/>
    </row>
    <row r="2864" spans="8:10" s="113" customFormat="1" x14ac:dyDescent="0.4">
      <c r="H2864" s="114"/>
      <c r="I2864" s="114"/>
      <c r="J2864" s="121"/>
    </row>
    <row r="2865" spans="8:10" s="113" customFormat="1" x14ac:dyDescent="0.4">
      <c r="H2865" s="114"/>
      <c r="I2865" s="114"/>
      <c r="J2865" s="121"/>
    </row>
    <row r="2866" spans="8:10" s="113" customFormat="1" x14ac:dyDescent="0.4">
      <c r="H2866" s="114"/>
      <c r="I2866" s="114"/>
      <c r="J2866" s="121"/>
    </row>
    <row r="2867" spans="8:10" s="113" customFormat="1" x14ac:dyDescent="0.4">
      <c r="H2867" s="114"/>
      <c r="I2867" s="114"/>
      <c r="J2867" s="121"/>
    </row>
    <row r="2868" spans="8:10" s="113" customFormat="1" x14ac:dyDescent="0.4">
      <c r="H2868" s="114"/>
      <c r="I2868" s="114"/>
      <c r="J2868" s="121"/>
    </row>
    <row r="2869" spans="8:10" s="113" customFormat="1" x14ac:dyDescent="0.4">
      <c r="H2869" s="114"/>
      <c r="I2869" s="114"/>
      <c r="J2869" s="121"/>
    </row>
    <row r="2870" spans="8:10" s="113" customFormat="1" x14ac:dyDescent="0.4">
      <c r="H2870" s="114"/>
      <c r="I2870" s="114"/>
      <c r="J2870" s="121"/>
    </row>
    <row r="2871" spans="8:10" s="113" customFormat="1" x14ac:dyDescent="0.4">
      <c r="H2871" s="114"/>
      <c r="I2871" s="114"/>
      <c r="J2871" s="121"/>
    </row>
    <row r="2872" spans="8:10" s="113" customFormat="1" x14ac:dyDescent="0.4">
      <c r="H2872" s="114"/>
      <c r="I2872" s="114"/>
      <c r="J2872" s="121"/>
    </row>
    <row r="2873" spans="8:10" s="113" customFormat="1" x14ac:dyDescent="0.4">
      <c r="H2873" s="114"/>
      <c r="I2873" s="114"/>
      <c r="J2873" s="121"/>
    </row>
    <row r="2874" spans="8:10" s="113" customFormat="1" x14ac:dyDescent="0.4">
      <c r="H2874" s="114"/>
      <c r="I2874" s="114"/>
      <c r="J2874" s="121"/>
    </row>
    <row r="2875" spans="8:10" s="113" customFormat="1" x14ac:dyDescent="0.4">
      <c r="H2875" s="114"/>
      <c r="I2875" s="114"/>
      <c r="J2875" s="121"/>
    </row>
    <row r="2876" spans="8:10" s="113" customFormat="1" x14ac:dyDescent="0.4">
      <c r="H2876" s="114"/>
      <c r="I2876" s="114"/>
      <c r="J2876" s="121"/>
    </row>
    <row r="2877" spans="8:10" s="113" customFormat="1" x14ac:dyDescent="0.4">
      <c r="H2877" s="114"/>
      <c r="I2877" s="114"/>
      <c r="J2877" s="121"/>
    </row>
    <row r="2878" spans="8:10" s="113" customFormat="1" x14ac:dyDescent="0.4">
      <c r="H2878" s="114"/>
      <c r="I2878" s="114"/>
      <c r="J2878" s="121"/>
    </row>
    <row r="2879" spans="8:10" s="113" customFormat="1" x14ac:dyDescent="0.4">
      <c r="H2879" s="114"/>
      <c r="I2879" s="114"/>
      <c r="J2879" s="121"/>
    </row>
    <row r="2880" spans="8:10" s="113" customFormat="1" x14ac:dyDescent="0.4">
      <c r="H2880" s="114"/>
      <c r="I2880" s="114"/>
      <c r="J2880" s="121"/>
    </row>
    <row r="2881" spans="8:10" s="113" customFormat="1" x14ac:dyDescent="0.4">
      <c r="H2881" s="114"/>
      <c r="I2881" s="114"/>
      <c r="J2881" s="121"/>
    </row>
    <row r="2882" spans="8:10" s="113" customFormat="1" x14ac:dyDescent="0.4">
      <c r="H2882" s="114"/>
      <c r="I2882" s="114"/>
      <c r="J2882" s="121"/>
    </row>
    <row r="2883" spans="8:10" s="113" customFormat="1" x14ac:dyDescent="0.4">
      <c r="H2883" s="114"/>
      <c r="I2883" s="114"/>
      <c r="J2883" s="121"/>
    </row>
    <row r="2884" spans="8:10" s="113" customFormat="1" x14ac:dyDescent="0.4">
      <c r="H2884" s="114"/>
      <c r="I2884" s="114"/>
      <c r="J2884" s="121"/>
    </row>
    <row r="2885" spans="8:10" s="113" customFormat="1" x14ac:dyDescent="0.4">
      <c r="H2885" s="114"/>
      <c r="I2885" s="114"/>
      <c r="J2885" s="121"/>
    </row>
    <row r="2886" spans="8:10" s="113" customFormat="1" x14ac:dyDescent="0.4">
      <c r="H2886" s="114"/>
      <c r="I2886" s="114"/>
      <c r="J2886" s="121"/>
    </row>
    <row r="2887" spans="8:10" s="113" customFormat="1" x14ac:dyDescent="0.4">
      <c r="H2887" s="114"/>
      <c r="I2887" s="114"/>
      <c r="J2887" s="121"/>
    </row>
    <row r="2888" spans="8:10" s="113" customFormat="1" x14ac:dyDescent="0.4">
      <c r="H2888" s="114"/>
      <c r="I2888" s="114"/>
      <c r="J2888" s="121"/>
    </row>
    <row r="2889" spans="8:10" s="113" customFormat="1" x14ac:dyDescent="0.4">
      <c r="H2889" s="114"/>
      <c r="I2889" s="114"/>
      <c r="J2889" s="121"/>
    </row>
    <row r="2890" spans="8:10" s="113" customFormat="1" x14ac:dyDescent="0.4">
      <c r="H2890" s="114"/>
      <c r="I2890" s="114"/>
      <c r="J2890" s="121"/>
    </row>
    <row r="2891" spans="8:10" s="113" customFormat="1" x14ac:dyDescent="0.4">
      <c r="H2891" s="114"/>
      <c r="I2891" s="114"/>
      <c r="J2891" s="121"/>
    </row>
    <row r="2892" spans="8:10" s="113" customFormat="1" x14ac:dyDescent="0.4">
      <c r="H2892" s="114"/>
      <c r="I2892" s="114"/>
      <c r="J2892" s="121"/>
    </row>
    <row r="2893" spans="8:10" s="113" customFormat="1" x14ac:dyDescent="0.4">
      <c r="H2893" s="114"/>
      <c r="I2893" s="114"/>
      <c r="J2893" s="121"/>
    </row>
    <row r="2894" spans="8:10" s="113" customFormat="1" x14ac:dyDescent="0.4">
      <c r="H2894" s="114"/>
      <c r="I2894" s="114"/>
      <c r="J2894" s="121"/>
    </row>
    <row r="2895" spans="8:10" s="113" customFormat="1" x14ac:dyDescent="0.4">
      <c r="H2895" s="114"/>
      <c r="I2895" s="114"/>
      <c r="J2895" s="121"/>
    </row>
    <row r="2896" spans="8:10" s="113" customFormat="1" x14ac:dyDescent="0.4">
      <c r="H2896" s="114"/>
      <c r="I2896" s="114"/>
      <c r="J2896" s="121"/>
    </row>
    <row r="2897" spans="8:10" s="113" customFormat="1" x14ac:dyDescent="0.4">
      <c r="H2897" s="114"/>
      <c r="I2897" s="114"/>
      <c r="J2897" s="121"/>
    </row>
    <row r="2898" spans="8:10" s="113" customFormat="1" x14ac:dyDescent="0.4">
      <c r="H2898" s="114"/>
      <c r="I2898" s="114"/>
      <c r="J2898" s="121"/>
    </row>
    <row r="2899" spans="8:10" s="113" customFormat="1" x14ac:dyDescent="0.4">
      <c r="H2899" s="114"/>
      <c r="I2899" s="114"/>
      <c r="J2899" s="121"/>
    </row>
    <row r="2900" spans="8:10" s="113" customFormat="1" x14ac:dyDescent="0.4">
      <c r="H2900" s="114"/>
      <c r="I2900" s="114"/>
      <c r="J2900" s="121"/>
    </row>
    <row r="2901" spans="8:10" s="113" customFormat="1" x14ac:dyDescent="0.4">
      <c r="H2901" s="114"/>
      <c r="I2901" s="114"/>
      <c r="J2901" s="121"/>
    </row>
    <row r="2902" spans="8:10" s="113" customFormat="1" x14ac:dyDescent="0.4">
      <c r="H2902" s="114"/>
      <c r="I2902" s="114"/>
      <c r="J2902" s="121"/>
    </row>
    <row r="2903" spans="8:10" s="113" customFormat="1" x14ac:dyDescent="0.4">
      <c r="H2903" s="114"/>
      <c r="I2903" s="114"/>
      <c r="J2903" s="121"/>
    </row>
    <row r="2904" spans="8:10" s="113" customFormat="1" x14ac:dyDescent="0.4">
      <c r="H2904" s="114"/>
      <c r="I2904" s="114"/>
      <c r="J2904" s="121"/>
    </row>
    <row r="2905" spans="8:10" s="113" customFormat="1" x14ac:dyDescent="0.4">
      <c r="H2905" s="114"/>
      <c r="I2905" s="114"/>
      <c r="J2905" s="121"/>
    </row>
    <row r="2906" spans="8:10" s="113" customFormat="1" x14ac:dyDescent="0.4">
      <c r="H2906" s="114"/>
      <c r="I2906" s="114"/>
      <c r="J2906" s="121"/>
    </row>
    <row r="2907" spans="8:10" s="113" customFormat="1" x14ac:dyDescent="0.4">
      <c r="H2907" s="114"/>
      <c r="I2907" s="114"/>
      <c r="J2907" s="121"/>
    </row>
    <row r="2908" spans="8:10" s="113" customFormat="1" x14ac:dyDescent="0.4">
      <c r="H2908" s="114"/>
      <c r="I2908" s="114"/>
      <c r="J2908" s="121"/>
    </row>
    <row r="2909" spans="8:10" s="113" customFormat="1" x14ac:dyDescent="0.4">
      <c r="H2909" s="114"/>
      <c r="I2909" s="114"/>
      <c r="J2909" s="121"/>
    </row>
    <row r="2910" spans="8:10" s="113" customFormat="1" x14ac:dyDescent="0.4">
      <c r="H2910" s="114"/>
      <c r="I2910" s="114"/>
      <c r="J2910" s="121"/>
    </row>
    <row r="2911" spans="8:10" s="113" customFormat="1" x14ac:dyDescent="0.4">
      <c r="H2911" s="114"/>
      <c r="I2911" s="114"/>
      <c r="J2911" s="121"/>
    </row>
    <row r="2912" spans="8:10" s="113" customFormat="1" x14ac:dyDescent="0.4">
      <c r="H2912" s="114"/>
      <c r="I2912" s="114"/>
      <c r="J2912" s="121"/>
    </row>
    <row r="2913" spans="8:10" s="113" customFormat="1" x14ac:dyDescent="0.4">
      <c r="H2913" s="114"/>
      <c r="I2913" s="114"/>
      <c r="J2913" s="121"/>
    </row>
    <row r="2914" spans="8:10" s="113" customFormat="1" x14ac:dyDescent="0.4">
      <c r="H2914" s="114"/>
      <c r="I2914" s="114"/>
      <c r="J2914" s="121"/>
    </row>
    <row r="2915" spans="8:10" s="113" customFormat="1" x14ac:dyDescent="0.4">
      <c r="H2915" s="114"/>
      <c r="I2915" s="114"/>
      <c r="J2915" s="121"/>
    </row>
    <row r="2916" spans="8:10" s="113" customFormat="1" x14ac:dyDescent="0.4">
      <c r="H2916" s="114"/>
      <c r="I2916" s="114"/>
      <c r="J2916" s="121"/>
    </row>
    <row r="2917" spans="8:10" s="113" customFormat="1" x14ac:dyDescent="0.4">
      <c r="H2917" s="114"/>
      <c r="I2917" s="114"/>
      <c r="J2917" s="121"/>
    </row>
    <row r="2918" spans="8:10" s="113" customFormat="1" x14ac:dyDescent="0.4">
      <c r="H2918" s="114"/>
      <c r="I2918" s="114"/>
      <c r="J2918" s="121"/>
    </row>
    <row r="2919" spans="8:10" s="113" customFormat="1" x14ac:dyDescent="0.4">
      <c r="H2919" s="114"/>
      <c r="I2919" s="114"/>
      <c r="J2919" s="121"/>
    </row>
    <row r="2920" spans="8:10" s="113" customFormat="1" x14ac:dyDescent="0.4">
      <c r="H2920" s="114"/>
      <c r="I2920" s="114"/>
      <c r="J2920" s="121"/>
    </row>
    <row r="2921" spans="8:10" s="113" customFormat="1" x14ac:dyDescent="0.4">
      <c r="H2921" s="114"/>
      <c r="I2921" s="114"/>
      <c r="J2921" s="121"/>
    </row>
    <row r="2922" spans="8:10" s="113" customFormat="1" x14ac:dyDescent="0.4">
      <c r="H2922" s="114"/>
      <c r="I2922" s="114"/>
      <c r="J2922" s="121"/>
    </row>
    <row r="2923" spans="8:10" s="113" customFormat="1" x14ac:dyDescent="0.4">
      <c r="H2923" s="114"/>
      <c r="I2923" s="114"/>
      <c r="J2923" s="121"/>
    </row>
    <row r="2924" spans="8:10" s="113" customFormat="1" x14ac:dyDescent="0.4">
      <c r="H2924" s="114"/>
      <c r="I2924" s="114"/>
      <c r="J2924" s="121"/>
    </row>
    <row r="2925" spans="8:10" s="113" customFormat="1" x14ac:dyDescent="0.4">
      <c r="H2925" s="114"/>
      <c r="I2925" s="114"/>
      <c r="J2925" s="121"/>
    </row>
    <row r="2926" spans="8:10" s="113" customFormat="1" x14ac:dyDescent="0.4">
      <c r="H2926" s="114"/>
      <c r="I2926" s="114"/>
      <c r="J2926" s="121"/>
    </row>
    <row r="2927" spans="8:10" s="113" customFormat="1" x14ac:dyDescent="0.4">
      <c r="H2927" s="114"/>
      <c r="I2927" s="114"/>
      <c r="J2927" s="121"/>
    </row>
    <row r="2928" spans="8:10" s="113" customFormat="1" x14ac:dyDescent="0.4">
      <c r="H2928" s="114"/>
      <c r="I2928" s="114"/>
      <c r="J2928" s="121"/>
    </row>
    <row r="2929" spans="8:10" s="113" customFormat="1" x14ac:dyDescent="0.4">
      <c r="H2929" s="114"/>
      <c r="I2929" s="114"/>
      <c r="J2929" s="121"/>
    </row>
    <row r="2930" spans="8:10" s="113" customFormat="1" x14ac:dyDescent="0.4">
      <c r="H2930" s="114"/>
      <c r="I2930" s="114"/>
      <c r="J2930" s="121"/>
    </row>
    <row r="2931" spans="8:10" s="113" customFormat="1" x14ac:dyDescent="0.4">
      <c r="H2931" s="114"/>
      <c r="I2931" s="114"/>
      <c r="J2931" s="121"/>
    </row>
    <row r="2932" spans="8:10" s="113" customFormat="1" x14ac:dyDescent="0.4">
      <c r="H2932" s="114"/>
      <c r="I2932" s="114"/>
      <c r="J2932" s="121"/>
    </row>
    <row r="2933" spans="8:10" s="113" customFormat="1" x14ac:dyDescent="0.4">
      <c r="H2933" s="114"/>
      <c r="I2933" s="114"/>
      <c r="J2933" s="121"/>
    </row>
    <row r="2934" spans="8:10" s="113" customFormat="1" x14ac:dyDescent="0.4">
      <c r="H2934" s="114"/>
      <c r="I2934" s="114"/>
      <c r="J2934" s="121"/>
    </row>
    <row r="2935" spans="8:10" s="113" customFormat="1" x14ac:dyDescent="0.4">
      <c r="H2935" s="114"/>
      <c r="I2935" s="114"/>
      <c r="J2935" s="121"/>
    </row>
    <row r="2936" spans="8:10" s="113" customFormat="1" x14ac:dyDescent="0.4">
      <c r="H2936" s="114"/>
      <c r="I2936" s="114"/>
      <c r="J2936" s="121"/>
    </row>
    <row r="2937" spans="8:10" s="113" customFormat="1" x14ac:dyDescent="0.4">
      <c r="H2937" s="114"/>
      <c r="I2937" s="114"/>
      <c r="J2937" s="121"/>
    </row>
    <row r="2938" spans="8:10" s="113" customFormat="1" x14ac:dyDescent="0.4">
      <c r="H2938" s="114"/>
      <c r="I2938" s="114"/>
      <c r="J2938" s="121"/>
    </row>
    <row r="2939" spans="8:10" s="113" customFormat="1" x14ac:dyDescent="0.4">
      <c r="H2939" s="114"/>
      <c r="I2939" s="114"/>
      <c r="J2939" s="121"/>
    </row>
    <row r="2940" spans="8:10" s="113" customFormat="1" x14ac:dyDescent="0.4">
      <c r="H2940" s="114"/>
      <c r="I2940" s="114"/>
      <c r="J2940" s="121"/>
    </row>
    <row r="2941" spans="8:10" s="113" customFormat="1" x14ac:dyDescent="0.4">
      <c r="H2941" s="114"/>
      <c r="I2941" s="114"/>
      <c r="J2941" s="121"/>
    </row>
    <row r="2942" spans="8:10" s="113" customFormat="1" x14ac:dyDescent="0.4">
      <c r="H2942" s="114"/>
      <c r="I2942" s="114"/>
      <c r="J2942" s="121"/>
    </row>
    <row r="2943" spans="8:10" s="113" customFormat="1" x14ac:dyDescent="0.4">
      <c r="H2943" s="114"/>
      <c r="I2943" s="114"/>
      <c r="J2943" s="121"/>
    </row>
    <row r="2944" spans="8:10" s="113" customFormat="1" x14ac:dyDescent="0.4">
      <c r="H2944" s="114"/>
      <c r="I2944" s="114"/>
      <c r="J2944" s="121"/>
    </row>
    <row r="2945" spans="8:10" s="113" customFormat="1" x14ac:dyDescent="0.4">
      <c r="H2945" s="114"/>
      <c r="I2945" s="114"/>
      <c r="J2945" s="121"/>
    </row>
    <row r="2946" spans="8:10" s="113" customFormat="1" x14ac:dyDescent="0.4">
      <c r="H2946" s="114"/>
      <c r="I2946" s="114"/>
      <c r="J2946" s="121"/>
    </row>
    <row r="2947" spans="8:10" s="113" customFormat="1" x14ac:dyDescent="0.4">
      <c r="H2947" s="114"/>
      <c r="I2947" s="114"/>
      <c r="J2947" s="121"/>
    </row>
    <row r="2948" spans="8:10" s="113" customFormat="1" x14ac:dyDescent="0.4">
      <c r="H2948" s="114"/>
      <c r="I2948" s="114"/>
      <c r="J2948" s="121"/>
    </row>
    <row r="2949" spans="8:10" s="113" customFormat="1" x14ac:dyDescent="0.4">
      <c r="H2949" s="114"/>
      <c r="I2949" s="114"/>
      <c r="J2949" s="121"/>
    </row>
    <row r="2950" spans="8:10" s="113" customFormat="1" x14ac:dyDescent="0.4">
      <c r="H2950" s="114"/>
      <c r="I2950" s="114"/>
      <c r="J2950" s="121"/>
    </row>
    <row r="2951" spans="8:10" s="113" customFormat="1" x14ac:dyDescent="0.4">
      <c r="H2951" s="114"/>
      <c r="I2951" s="114"/>
      <c r="J2951" s="121"/>
    </row>
    <row r="2952" spans="8:10" s="113" customFormat="1" x14ac:dyDescent="0.4">
      <c r="H2952" s="114"/>
      <c r="I2952" s="114"/>
      <c r="J2952" s="121"/>
    </row>
    <row r="2953" spans="8:10" s="113" customFormat="1" x14ac:dyDescent="0.4">
      <c r="H2953" s="114"/>
      <c r="I2953" s="114"/>
      <c r="J2953" s="121"/>
    </row>
    <row r="2954" spans="8:10" s="113" customFormat="1" x14ac:dyDescent="0.4">
      <c r="H2954" s="114"/>
      <c r="I2954" s="114"/>
      <c r="J2954" s="121"/>
    </row>
    <row r="2955" spans="8:10" s="113" customFormat="1" x14ac:dyDescent="0.4">
      <c r="H2955" s="114"/>
      <c r="I2955" s="114"/>
      <c r="J2955" s="121"/>
    </row>
    <row r="2956" spans="8:10" s="113" customFormat="1" x14ac:dyDescent="0.4">
      <c r="H2956" s="114"/>
      <c r="I2956" s="114"/>
      <c r="J2956" s="121"/>
    </row>
    <row r="2957" spans="8:10" s="113" customFormat="1" x14ac:dyDescent="0.4">
      <c r="H2957" s="114"/>
      <c r="I2957" s="114"/>
      <c r="J2957" s="121"/>
    </row>
    <row r="2958" spans="8:10" s="113" customFormat="1" x14ac:dyDescent="0.4">
      <c r="H2958" s="114"/>
      <c r="I2958" s="114"/>
      <c r="J2958" s="121"/>
    </row>
    <row r="2959" spans="8:10" s="113" customFormat="1" x14ac:dyDescent="0.4">
      <c r="H2959" s="114"/>
      <c r="I2959" s="114"/>
      <c r="J2959" s="121"/>
    </row>
    <row r="2960" spans="8:10" s="113" customFormat="1" x14ac:dyDescent="0.4">
      <c r="H2960" s="114"/>
      <c r="I2960" s="114"/>
      <c r="J2960" s="121"/>
    </row>
    <row r="2961" spans="8:10" s="113" customFormat="1" x14ac:dyDescent="0.4">
      <c r="H2961" s="114"/>
      <c r="I2961" s="114"/>
      <c r="J2961" s="121"/>
    </row>
    <row r="2962" spans="8:10" s="113" customFormat="1" x14ac:dyDescent="0.4">
      <c r="H2962" s="114"/>
      <c r="I2962" s="114"/>
      <c r="J2962" s="121"/>
    </row>
    <row r="2963" spans="8:10" s="113" customFormat="1" x14ac:dyDescent="0.4">
      <c r="H2963" s="114"/>
      <c r="I2963" s="114"/>
      <c r="J2963" s="121"/>
    </row>
    <row r="2964" spans="8:10" s="113" customFormat="1" x14ac:dyDescent="0.4">
      <c r="H2964" s="114"/>
      <c r="I2964" s="114"/>
      <c r="J2964" s="121"/>
    </row>
    <row r="2965" spans="8:10" s="113" customFormat="1" x14ac:dyDescent="0.4">
      <c r="H2965" s="114"/>
      <c r="I2965" s="114"/>
      <c r="J2965" s="121"/>
    </row>
    <row r="2966" spans="8:10" s="113" customFormat="1" x14ac:dyDescent="0.4">
      <c r="H2966" s="114"/>
      <c r="I2966" s="114"/>
      <c r="J2966" s="121"/>
    </row>
    <row r="2967" spans="8:10" s="113" customFormat="1" x14ac:dyDescent="0.4">
      <c r="H2967" s="114"/>
      <c r="I2967" s="114"/>
      <c r="J2967" s="121"/>
    </row>
    <row r="2968" spans="8:10" s="113" customFormat="1" x14ac:dyDescent="0.4">
      <c r="H2968" s="114"/>
      <c r="I2968" s="114"/>
      <c r="J2968" s="121"/>
    </row>
    <row r="2969" spans="8:10" s="113" customFormat="1" x14ac:dyDescent="0.4">
      <c r="H2969" s="114"/>
      <c r="I2969" s="114"/>
      <c r="J2969" s="121"/>
    </row>
    <row r="2970" spans="8:10" s="113" customFormat="1" x14ac:dyDescent="0.4">
      <c r="H2970" s="114"/>
      <c r="I2970" s="114"/>
      <c r="J2970" s="121"/>
    </row>
    <row r="2971" spans="8:10" s="113" customFormat="1" x14ac:dyDescent="0.4">
      <c r="H2971" s="114"/>
      <c r="I2971" s="114"/>
      <c r="J2971" s="121"/>
    </row>
    <row r="2972" spans="8:10" s="113" customFormat="1" x14ac:dyDescent="0.4">
      <c r="H2972" s="114"/>
      <c r="I2972" s="114"/>
      <c r="J2972" s="121"/>
    </row>
    <row r="2973" spans="8:10" s="113" customFormat="1" x14ac:dyDescent="0.4">
      <c r="H2973" s="114"/>
      <c r="I2973" s="114"/>
      <c r="J2973" s="121"/>
    </row>
    <row r="2974" spans="8:10" s="113" customFormat="1" x14ac:dyDescent="0.4">
      <c r="H2974" s="114"/>
      <c r="I2974" s="114"/>
      <c r="J2974" s="121"/>
    </row>
    <row r="2975" spans="8:10" s="113" customFormat="1" x14ac:dyDescent="0.4">
      <c r="H2975" s="114"/>
      <c r="I2975" s="114"/>
      <c r="J2975" s="121"/>
    </row>
    <row r="2976" spans="8:10" s="113" customFormat="1" x14ac:dyDescent="0.4">
      <c r="H2976" s="114"/>
      <c r="I2976" s="114"/>
      <c r="J2976" s="121"/>
    </row>
    <row r="2977" spans="8:10" s="113" customFormat="1" x14ac:dyDescent="0.4">
      <c r="H2977" s="114"/>
      <c r="I2977" s="114"/>
      <c r="J2977" s="121"/>
    </row>
    <row r="2978" spans="8:10" s="113" customFormat="1" x14ac:dyDescent="0.4">
      <c r="H2978" s="114"/>
      <c r="I2978" s="114"/>
      <c r="J2978" s="121"/>
    </row>
    <row r="2979" spans="8:10" s="113" customFormat="1" x14ac:dyDescent="0.4">
      <c r="H2979" s="114"/>
      <c r="I2979" s="114"/>
      <c r="J2979" s="121"/>
    </row>
    <row r="2980" spans="8:10" s="113" customFormat="1" x14ac:dyDescent="0.4">
      <c r="H2980" s="114"/>
      <c r="I2980" s="114"/>
      <c r="J2980" s="121"/>
    </row>
    <row r="2981" spans="8:10" s="113" customFormat="1" x14ac:dyDescent="0.4">
      <c r="H2981" s="114"/>
      <c r="I2981" s="114"/>
      <c r="J2981" s="121"/>
    </row>
    <row r="2982" spans="8:10" s="113" customFormat="1" x14ac:dyDescent="0.4">
      <c r="H2982" s="114"/>
      <c r="I2982" s="114"/>
      <c r="J2982" s="121"/>
    </row>
    <row r="2983" spans="8:10" s="113" customFormat="1" x14ac:dyDescent="0.4">
      <c r="H2983" s="114"/>
      <c r="I2983" s="114"/>
      <c r="J2983" s="121"/>
    </row>
    <row r="2984" spans="8:10" s="113" customFormat="1" x14ac:dyDescent="0.4">
      <c r="H2984" s="114"/>
      <c r="I2984" s="114"/>
      <c r="J2984" s="121"/>
    </row>
    <row r="2985" spans="8:10" s="113" customFormat="1" x14ac:dyDescent="0.4">
      <c r="H2985" s="114"/>
      <c r="I2985" s="114"/>
      <c r="J2985" s="121"/>
    </row>
    <row r="2986" spans="8:10" s="113" customFormat="1" x14ac:dyDescent="0.4">
      <c r="H2986" s="114"/>
      <c r="I2986" s="114"/>
      <c r="J2986" s="121"/>
    </row>
    <row r="2987" spans="8:10" s="113" customFormat="1" x14ac:dyDescent="0.4">
      <c r="H2987" s="114"/>
      <c r="I2987" s="114"/>
      <c r="J2987" s="121"/>
    </row>
    <row r="2988" spans="8:10" s="113" customFormat="1" x14ac:dyDescent="0.4">
      <c r="H2988" s="114"/>
      <c r="I2988" s="114"/>
      <c r="J2988" s="121"/>
    </row>
    <row r="2989" spans="8:10" s="113" customFormat="1" x14ac:dyDescent="0.4">
      <c r="H2989" s="114"/>
      <c r="I2989" s="114"/>
      <c r="J2989" s="121"/>
    </row>
    <row r="2990" spans="8:10" s="113" customFormat="1" x14ac:dyDescent="0.4">
      <c r="H2990" s="114"/>
      <c r="I2990" s="114"/>
      <c r="J2990" s="121"/>
    </row>
    <row r="2991" spans="8:10" s="113" customFormat="1" x14ac:dyDescent="0.4">
      <c r="H2991" s="114"/>
      <c r="I2991" s="114"/>
      <c r="J2991" s="121"/>
    </row>
    <row r="2992" spans="8:10" s="113" customFormat="1" x14ac:dyDescent="0.4">
      <c r="H2992" s="114"/>
      <c r="I2992" s="114"/>
      <c r="J2992" s="121"/>
    </row>
    <row r="2993" spans="8:10" s="113" customFormat="1" x14ac:dyDescent="0.4">
      <c r="H2993" s="114"/>
      <c r="I2993" s="114"/>
      <c r="J2993" s="121"/>
    </row>
    <row r="2994" spans="8:10" s="113" customFormat="1" x14ac:dyDescent="0.4">
      <c r="H2994" s="114"/>
      <c r="I2994" s="114"/>
      <c r="J2994" s="121"/>
    </row>
    <row r="2995" spans="8:10" s="113" customFormat="1" x14ac:dyDescent="0.4">
      <c r="H2995" s="114"/>
      <c r="I2995" s="114"/>
      <c r="J2995" s="121"/>
    </row>
    <row r="2996" spans="8:10" s="113" customFormat="1" x14ac:dyDescent="0.4">
      <c r="H2996" s="114"/>
      <c r="I2996" s="114"/>
      <c r="J2996" s="121"/>
    </row>
    <row r="2997" spans="8:10" s="113" customFormat="1" x14ac:dyDescent="0.4">
      <c r="H2997" s="114"/>
      <c r="I2997" s="114"/>
      <c r="J2997" s="121"/>
    </row>
    <row r="2998" spans="8:10" s="113" customFormat="1" x14ac:dyDescent="0.4">
      <c r="H2998" s="114"/>
      <c r="I2998" s="114"/>
      <c r="J2998" s="121"/>
    </row>
    <row r="2999" spans="8:10" s="113" customFormat="1" x14ac:dyDescent="0.4">
      <c r="H2999" s="114"/>
      <c r="I2999" s="114"/>
      <c r="J2999" s="121"/>
    </row>
    <row r="3000" spans="8:10" s="113" customFormat="1" x14ac:dyDescent="0.4">
      <c r="H3000" s="114"/>
      <c r="I3000" s="114"/>
      <c r="J3000" s="121"/>
    </row>
    <row r="3001" spans="8:10" s="113" customFormat="1" x14ac:dyDescent="0.4">
      <c r="H3001" s="114"/>
      <c r="I3001" s="114"/>
      <c r="J3001" s="121"/>
    </row>
    <row r="3002" spans="8:10" s="113" customFormat="1" x14ac:dyDescent="0.4">
      <c r="H3002" s="114"/>
      <c r="I3002" s="114"/>
      <c r="J3002" s="121"/>
    </row>
    <row r="3003" spans="8:10" s="113" customFormat="1" x14ac:dyDescent="0.4">
      <c r="H3003" s="114"/>
      <c r="I3003" s="114"/>
      <c r="J3003" s="121"/>
    </row>
    <row r="3004" spans="8:10" s="113" customFormat="1" x14ac:dyDescent="0.4">
      <c r="H3004" s="114"/>
      <c r="I3004" s="114"/>
      <c r="J3004" s="121"/>
    </row>
    <row r="3005" spans="8:10" s="113" customFormat="1" x14ac:dyDescent="0.4">
      <c r="H3005" s="114"/>
      <c r="I3005" s="114"/>
      <c r="J3005" s="121"/>
    </row>
    <row r="3006" spans="8:10" s="113" customFormat="1" x14ac:dyDescent="0.4">
      <c r="H3006" s="114"/>
      <c r="I3006" s="114"/>
      <c r="J3006" s="121"/>
    </row>
    <row r="3007" spans="8:10" s="113" customFormat="1" x14ac:dyDescent="0.4">
      <c r="H3007" s="114"/>
      <c r="I3007" s="114"/>
      <c r="J3007" s="121"/>
    </row>
    <row r="3008" spans="8:10" s="113" customFormat="1" x14ac:dyDescent="0.4">
      <c r="H3008" s="114"/>
      <c r="I3008" s="114"/>
      <c r="J3008" s="121"/>
    </row>
    <row r="3009" spans="8:10" s="113" customFormat="1" x14ac:dyDescent="0.4">
      <c r="H3009" s="114"/>
      <c r="I3009" s="114"/>
      <c r="J3009" s="121"/>
    </row>
    <row r="3010" spans="8:10" s="113" customFormat="1" x14ac:dyDescent="0.4">
      <c r="H3010" s="114"/>
      <c r="I3010" s="114"/>
      <c r="J3010" s="121"/>
    </row>
    <row r="3011" spans="8:10" s="113" customFormat="1" x14ac:dyDescent="0.4">
      <c r="H3011" s="114"/>
      <c r="I3011" s="114"/>
      <c r="J3011" s="121"/>
    </row>
    <row r="3012" spans="8:10" s="113" customFormat="1" x14ac:dyDescent="0.4">
      <c r="H3012" s="114"/>
      <c r="I3012" s="114"/>
      <c r="J3012" s="121"/>
    </row>
    <row r="3013" spans="8:10" s="113" customFormat="1" x14ac:dyDescent="0.4">
      <c r="H3013" s="114"/>
      <c r="I3013" s="114"/>
      <c r="J3013" s="121"/>
    </row>
    <row r="3014" spans="8:10" s="113" customFormat="1" x14ac:dyDescent="0.4">
      <c r="H3014" s="114"/>
      <c r="I3014" s="114"/>
      <c r="J3014" s="121"/>
    </row>
    <row r="3015" spans="8:10" s="113" customFormat="1" x14ac:dyDescent="0.4">
      <c r="H3015" s="114"/>
      <c r="I3015" s="114"/>
      <c r="J3015" s="121"/>
    </row>
    <row r="3016" spans="8:10" s="113" customFormat="1" x14ac:dyDescent="0.4">
      <c r="H3016" s="114"/>
      <c r="I3016" s="114"/>
      <c r="J3016" s="121"/>
    </row>
    <row r="3017" spans="8:10" s="113" customFormat="1" x14ac:dyDescent="0.4">
      <c r="H3017" s="114"/>
      <c r="I3017" s="114"/>
      <c r="J3017" s="121"/>
    </row>
    <row r="3018" spans="8:10" s="113" customFormat="1" x14ac:dyDescent="0.4">
      <c r="H3018" s="114"/>
      <c r="I3018" s="114"/>
      <c r="J3018" s="121"/>
    </row>
    <row r="3019" spans="8:10" s="113" customFormat="1" x14ac:dyDescent="0.4">
      <c r="H3019" s="114"/>
      <c r="I3019" s="114"/>
      <c r="J3019" s="121"/>
    </row>
    <row r="3020" spans="8:10" s="113" customFormat="1" x14ac:dyDescent="0.4">
      <c r="H3020" s="114"/>
      <c r="I3020" s="114"/>
      <c r="J3020" s="121"/>
    </row>
    <row r="3021" spans="8:10" s="113" customFormat="1" x14ac:dyDescent="0.4">
      <c r="H3021" s="114"/>
      <c r="I3021" s="114"/>
      <c r="J3021" s="121"/>
    </row>
    <row r="3022" spans="8:10" s="113" customFormat="1" x14ac:dyDescent="0.4">
      <c r="H3022" s="114"/>
      <c r="I3022" s="114"/>
      <c r="J3022" s="121"/>
    </row>
    <row r="3023" spans="8:10" s="113" customFormat="1" x14ac:dyDescent="0.4">
      <c r="H3023" s="114"/>
      <c r="I3023" s="114"/>
      <c r="J3023" s="121"/>
    </row>
    <row r="3024" spans="8:10" s="113" customFormat="1" x14ac:dyDescent="0.4">
      <c r="H3024" s="114"/>
      <c r="I3024" s="114"/>
      <c r="J3024" s="121"/>
    </row>
    <row r="3025" spans="8:10" s="113" customFormat="1" x14ac:dyDescent="0.4">
      <c r="H3025" s="114"/>
      <c r="I3025" s="114"/>
      <c r="J3025" s="121"/>
    </row>
    <row r="3026" spans="8:10" s="113" customFormat="1" x14ac:dyDescent="0.4">
      <c r="H3026" s="114"/>
      <c r="I3026" s="114"/>
      <c r="J3026" s="121"/>
    </row>
    <row r="3027" spans="8:10" s="113" customFormat="1" x14ac:dyDescent="0.4">
      <c r="H3027" s="114"/>
      <c r="I3027" s="114"/>
      <c r="J3027" s="121"/>
    </row>
    <row r="3028" spans="8:10" s="113" customFormat="1" x14ac:dyDescent="0.4">
      <c r="H3028" s="114"/>
      <c r="I3028" s="114"/>
      <c r="J3028" s="121"/>
    </row>
    <row r="3029" spans="8:10" s="113" customFormat="1" x14ac:dyDescent="0.4">
      <c r="H3029" s="114"/>
      <c r="I3029" s="114"/>
      <c r="J3029" s="121"/>
    </row>
    <row r="3030" spans="8:10" s="113" customFormat="1" x14ac:dyDescent="0.4">
      <c r="H3030" s="114"/>
      <c r="I3030" s="114"/>
      <c r="J3030" s="121"/>
    </row>
    <row r="3031" spans="8:10" s="113" customFormat="1" x14ac:dyDescent="0.4">
      <c r="H3031" s="114"/>
      <c r="I3031" s="114"/>
      <c r="J3031" s="121"/>
    </row>
    <row r="3032" spans="8:10" s="113" customFormat="1" x14ac:dyDescent="0.4">
      <c r="H3032" s="114"/>
      <c r="I3032" s="114"/>
      <c r="J3032" s="121"/>
    </row>
    <row r="3033" spans="8:10" s="113" customFormat="1" x14ac:dyDescent="0.4">
      <c r="H3033" s="114"/>
      <c r="I3033" s="114"/>
      <c r="J3033" s="121"/>
    </row>
    <row r="3034" spans="8:10" s="113" customFormat="1" x14ac:dyDescent="0.4">
      <c r="H3034" s="114"/>
      <c r="I3034" s="114"/>
      <c r="J3034" s="121"/>
    </row>
    <row r="3035" spans="8:10" s="113" customFormat="1" x14ac:dyDescent="0.4">
      <c r="H3035" s="114"/>
      <c r="I3035" s="114"/>
      <c r="J3035" s="121"/>
    </row>
    <row r="3036" spans="8:10" s="113" customFormat="1" x14ac:dyDescent="0.4">
      <c r="H3036" s="114"/>
      <c r="I3036" s="114"/>
      <c r="J3036" s="121"/>
    </row>
    <row r="3037" spans="8:10" s="113" customFormat="1" x14ac:dyDescent="0.4">
      <c r="H3037" s="114"/>
      <c r="I3037" s="114"/>
      <c r="J3037" s="121"/>
    </row>
    <row r="3038" spans="8:10" s="113" customFormat="1" x14ac:dyDescent="0.4">
      <c r="H3038" s="114"/>
      <c r="I3038" s="114"/>
      <c r="J3038" s="121"/>
    </row>
    <row r="3039" spans="8:10" s="113" customFormat="1" x14ac:dyDescent="0.4">
      <c r="H3039" s="114"/>
      <c r="I3039" s="114"/>
      <c r="J3039" s="121"/>
    </row>
    <row r="3040" spans="8:10" s="113" customFormat="1" x14ac:dyDescent="0.4">
      <c r="H3040" s="114"/>
      <c r="I3040" s="114"/>
      <c r="J3040" s="121"/>
    </row>
    <row r="3041" spans="8:10" s="113" customFormat="1" x14ac:dyDescent="0.4">
      <c r="H3041" s="114"/>
      <c r="I3041" s="114"/>
      <c r="J3041" s="121"/>
    </row>
    <row r="3042" spans="8:10" s="113" customFormat="1" x14ac:dyDescent="0.4">
      <c r="H3042" s="114"/>
      <c r="I3042" s="114"/>
      <c r="J3042" s="121"/>
    </row>
    <row r="3043" spans="8:10" s="113" customFormat="1" x14ac:dyDescent="0.4">
      <c r="H3043" s="114"/>
      <c r="I3043" s="114"/>
      <c r="J3043" s="121"/>
    </row>
    <row r="3044" spans="8:10" s="113" customFormat="1" x14ac:dyDescent="0.4">
      <c r="H3044" s="114"/>
      <c r="I3044" s="114"/>
      <c r="J3044" s="121"/>
    </row>
    <row r="3045" spans="8:10" s="113" customFormat="1" x14ac:dyDescent="0.4">
      <c r="H3045" s="114"/>
      <c r="I3045" s="114"/>
      <c r="J3045" s="121"/>
    </row>
    <row r="3046" spans="8:10" s="113" customFormat="1" x14ac:dyDescent="0.4">
      <c r="H3046" s="114"/>
      <c r="I3046" s="114"/>
      <c r="J3046" s="121"/>
    </row>
    <row r="3047" spans="8:10" s="113" customFormat="1" x14ac:dyDescent="0.4">
      <c r="H3047" s="114"/>
      <c r="I3047" s="114"/>
      <c r="J3047" s="121"/>
    </row>
    <row r="3048" spans="8:10" s="113" customFormat="1" x14ac:dyDescent="0.4">
      <c r="H3048" s="114"/>
      <c r="I3048" s="114"/>
      <c r="J3048" s="121"/>
    </row>
  </sheetData>
  <autoFilter ref="A1:T128" xr:uid="{7AD3FF7B-E4AA-4A59-B115-DFA86D0CEFA7}">
    <filterColumn colId="2">
      <filters>
        <filter val="Aligned intervention"/>
      </filters>
    </filterColumn>
  </autoFilter>
  <mergeCells count="9">
    <mergeCell ref="A16:T16"/>
    <mergeCell ref="A120:T120"/>
    <mergeCell ref="A73:T73"/>
    <mergeCell ref="A121:T121"/>
    <mergeCell ref="A126:T126"/>
    <mergeCell ref="B59:B60"/>
    <mergeCell ref="A84:A89"/>
    <mergeCell ref="A90:A94"/>
    <mergeCell ref="A80:A83"/>
  </mergeCells>
  <phoneticPr fontId="93"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D9B2046C-538B-4B06-B33B-C2B6B44A4764}">
          <x14:formula1>
            <xm:f>Lists!$D$3:$D$5</xm:f>
          </x14:formula1>
          <xm:sqref>S36:S44 S100:S102 S105:S113 S54 U30:U31 U26 S27:S29 S32:S33 S82:S83 S10 S56:S57 S127:S131 S90:S96 S115:S117</xm:sqref>
        </x14:dataValidation>
        <x14:dataValidation type="list" allowBlank="1" showInputMessage="1" showErrorMessage="1" xr:uid="{53A7D7ED-56C5-4F67-96B7-214222642198}">
          <x14:formula1>
            <xm:f>Lists!$B$3:$B$5</xm:f>
          </x14:formula1>
          <xm:sqref>C127:C131 C100:C101 C108:C111 C115 C32:C33 C56:C57 C10 C96 C117</xm:sqref>
        </x14:dataValidation>
        <x14:dataValidation type="list" allowBlank="1" showInputMessage="1" showErrorMessage="1" xr:uid="{C5C43B2F-9203-4ED4-B297-D7806103F209}">
          <x14:formula1>
            <xm:f>Lists!$I$3:$I$4</xm:f>
          </x14:formula1>
          <xm:sqref>D127:D131 D100:D101 D108:D111 D115 D32:D33 D10 D56:D57 D96 D117</xm:sqref>
        </x14:dataValidation>
        <x14:dataValidation type="list" allowBlank="1" showInputMessage="1" showErrorMessage="1" xr:uid="{F006DCD3-DA20-4876-BF15-FCB7EBB8E4DF}">
          <x14:formula1>
            <xm:f>Lists!$K$3:$K$6</xm:f>
          </x14:formula1>
          <xm:sqref>F1 F127:F131 F100:F106 F32:F33 F56:F57 F108:F118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FE1B-5BC3-453C-94ED-49315299C33C}">
  <dimension ref="A1:F25"/>
  <sheetViews>
    <sheetView zoomScaleNormal="100" workbookViewId="0">
      <pane ySplit="2" topLeftCell="A5" activePane="bottomLeft" state="frozen"/>
      <selection pane="bottomLeft" activeCell="D7" sqref="D7"/>
    </sheetView>
  </sheetViews>
  <sheetFormatPr defaultRowHeight="15.75" customHeight="1" x14ac:dyDescent="0.5"/>
  <cols>
    <col min="1" max="1" width="4.625" customWidth="1"/>
    <col min="2" max="2" width="33.5" customWidth="1"/>
    <col min="3" max="3" width="58.75" customWidth="1"/>
    <col min="4" max="4" width="64" customWidth="1"/>
    <col min="5" max="5" width="18.875" customWidth="1"/>
    <col min="6" max="6" width="29.75" customWidth="1"/>
  </cols>
  <sheetData>
    <row r="1" spans="1:6" x14ac:dyDescent="0.5"/>
    <row r="2" spans="1:6" ht="36.75" customHeight="1" x14ac:dyDescent="0.5">
      <c r="A2" s="95"/>
      <c r="B2" s="96" t="s">
        <v>641</v>
      </c>
      <c r="C2" s="96" t="s">
        <v>642</v>
      </c>
      <c r="D2" s="96" t="s">
        <v>643</v>
      </c>
      <c r="E2" s="96" t="s">
        <v>644</v>
      </c>
      <c r="F2" s="97" t="s">
        <v>645</v>
      </c>
    </row>
    <row r="3" spans="1:6" ht="180" customHeight="1" x14ac:dyDescent="0.5">
      <c r="A3" s="85" t="s">
        <v>646</v>
      </c>
      <c r="B3" s="86" t="s">
        <v>647</v>
      </c>
      <c r="C3" s="87" t="s">
        <v>648</v>
      </c>
      <c r="D3" s="88" t="s">
        <v>649</v>
      </c>
      <c r="E3" s="88" t="s">
        <v>650</v>
      </c>
      <c r="F3" s="89" t="s">
        <v>651</v>
      </c>
    </row>
    <row r="4" spans="1:6" ht="14.25" customHeight="1" x14ac:dyDescent="0.5">
      <c r="A4" s="80"/>
      <c r="B4" s="75"/>
      <c r="C4" s="76"/>
      <c r="D4" s="367"/>
      <c r="E4" s="77"/>
      <c r="F4" s="78"/>
    </row>
    <row r="5" spans="1:6" ht="273.60000000000002" customHeight="1" x14ac:dyDescent="0.5">
      <c r="A5" s="79" t="s">
        <v>652</v>
      </c>
      <c r="B5" s="260" t="s">
        <v>653</v>
      </c>
      <c r="C5" s="259" t="s">
        <v>654</v>
      </c>
      <c r="D5" s="84" t="s">
        <v>655</v>
      </c>
      <c r="E5" s="82" t="s">
        <v>656</v>
      </c>
      <c r="F5" s="83" t="s">
        <v>657</v>
      </c>
    </row>
    <row r="6" spans="1:6" ht="14.25" customHeight="1" x14ac:dyDescent="0.5">
      <c r="A6" s="80"/>
      <c r="B6" s="75"/>
      <c r="C6" s="76"/>
      <c r="D6" s="367"/>
      <c r="E6" s="77"/>
      <c r="F6" s="78"/>
    </row>
    <row r="7" spans="1:6" ht="116.25" customHeight="1" x14ac:dyDescent="0.5">
      <c r="A7" s="98" t="s">
        <v>658</v>
      </c>
      <c r="B7" s="389" t="s">
        <v>659</v>
      </c>
      <c r="C7" s="261" t="s">
        <v>660</v>
      </c>
      <c r="D7" s="81" t="s">
        <v>661</v>
      </c>
      <c r="E7" s="81" t="s">
        <v>662</v>
      </c>
      <c r="F7" s="91" t="s">
        <v>663</v>
      </c>
    </row>
    <row r="8" spans="1:6" ht="57" x14ac:dyDescent="0.5">
      <c r="A8" s="90"/>
      <c r="B8" s="389"/>
      <c r="C8" s="261" t="s">
        <v>664</v>
      </c>
      <c r="D8" s="81" t="s">
        <v>665</v>
      </c>
      <c r="E8" s="81" t="s">
        <v>666</v>
      </c>
      <c r="F8" s="91" t="s">
        <v>667</v>
      </c>
    </row>
    <row r="9" spans="1:6" ht="57" x14ac:dyDescent="0.5">
      <c r="A9" s="92"/>
      <c r="B9" s="389"/>
      <c r="C9" s="262" t="s">
        <v>668</v>
      </c>
      <c r="D9" s="93" t="s">
        <v>669</v>
      </c>
      <c r="E9" s="93" t="s">
        <v>662</v>
      </c>
      <c r="F9" s="94" t="s">
        <v>670</v>
      </c>
    </row>
    <row r="10" spans="1:6" x14ac:dyDescent="0.5">
      <c r="B10" s="539"/>
    </row>
    <row r="11" spans="1:6" x14ac:dyDescent="0.5">
      <c r="B11" s="540"/>
    </row>
    <row r="12" spans="1:6" x14ac:dyDescent="0.5">
      <c r="B12" s="541"/>
    </row>
    <row r="13" spans="1:6" x14ac:dyDescent="0.5"/>
    <row r="14" spans="1:6" x14ac:dyDescent="0.5"/>
    <row r="15" spans="1:6" x14ac:dyDescent="0.5"/>
    <row r="16" spans="1:6" x14ac:dyDescent="0.5"/>
    <row r="17" x14ac:dyDescent="0.5"/>
    <row r="18" x14ac:dyDescent="0.5"/>
    <row r="19" x14ac:dyDescent="0.5"/>
    <row r="25" x14ac:dyDescent="0.5"/>
  </sheetData>
  <mergeCells count="1">
    <mergeCell ref="B10:B1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2810D-9647-4F79-8AB3-72B7DCA70291}">
  <dimension ref="A1:E9"/>
  <sheetViews>
    <sheetView zoomScale="115" zoomScaleNormal="115" workbookViewId="0">
      <pane ySplit="2" topLeftCell="A3" activePane="bottomLeft" state="frozen"/>
      <selection pane="bottomLeft" activeCell="B7" sqref="B7"/>
    </sheetView>
  </sheetViews>
  <sheetFormatPr defaultRowHeight="15.75" x14ac:dyDescent="0.5"/>
  <cols>
    <col min="1" max="1" width="26.5" customWidth="1"/>
    <col min="2" max="2" width="67.625" customWidth="1"/>
    <col min="3" max="3" width="60" customWidth="1"/>
    <col min="4" max="4" width="37.75" customWidth="1"/>
    <col min="5" max="5" width="56.5" customWidth="1"/>
    <col min="6" max="6" width="52.125" customWidth="1"/>
  </cols>
  <sheetData>
    <row r="1" spans="1:5" ht="16.149999999999999" thickBot="1" x14ac:dyDescent="0.55000000000000004"/>
    <row r="2" spans="1:5" ht="36.75" customHeight="1" x14ac:dyDescent="0.5">
      <c r="A2" s="272" t="s">
        <v>641</v>
      </c>
      <c r="B2" s="273" t="s">
        <v>642</v>
      </c>
      <c r="C2" s="273" t="s">
        <v>643</v>
      </c>
      <c r="D2" s="273" t="s">
        <v>644</v>
      </c>
      <c r="E2" s="274" t="s">
        <v>645</v>
      </c>
    </row>
    <row r="3" spans="1:5" s="59" customFormat="1" ht="57" x14ac:dyDescent="0.5">
      <c r="A3" s="542" t="s">
        <v>671</v>
      </c>
      <c r="B3" s="66" t="s">
        <v>672</v>
      </c>
      <c r="C3" s="66" t="s">
        <v>673</v>
      </c>
      <c r="D3" s="67" t="s">
        <v>674</v>
      </c>
      <c r="E3" s="275" t="s">
        <v>675</v>
      </c>
    </row>
    <row r="4" spans="1:5" s="59" customFormat="1" ht="36.75" customHeight="1" x14ac:dyDescent="0.5">
      <c r="A4" s="542"/>
      <c r="B4" s="66" t="s">
        <v>676</v>
      </c>
      <c r="C4" s="64" t="s">
        <v>677</v>
      </c>
      <c r="D4" s="67"/>
      <c r="E4" s="276" t="s">
        <v>678</v>
      </c>
    </row>
    <row r="5" spans="1:5" s="59" customFormat="1" ht="33" customHeight="1" thickBot="1" x14ac:dyDescent="0.55000000000000004">
      <c r="A5" s="543"/>
      <c r="B5" s="65" t="s">
        <v>679</v>
      </c>
      <c r="C5" s="68" t="s">
        <v>680</v>
      </c>
      <c r="D5" s="69"/>
      <c r="E5" s="277" t="s">
        <v>681</v>
      </c>
    </row>
    <row r="6" spans="1:5" s="59" customFormat="1" ht="17.25" customHeight="1" x14ac:dyDescent="0.5">
      <c r="A6" s="278"/>
      <c r="B6" s="269"/>
      <c r="C6" s="270"/>
      <c r="D6" s="271"/>
      <c r="E6" s="279"/>
    </row>
    <row r="7" spans="1:5" ht="164.45" customHeight="1" thickBot="1" x14ac:dyDescent="0.55000000000000004">
      <c r="A7" s="280" t="s">
        <v>682</v>
      </c>
      <c r="B7" s="281" t="s">
        <v>683</v>
      </c>
      <c r="C7" s="281" t="s">
        <v>684</v>
      </c>
      <c r="D7" s="282"/>
      <c r="E7" s="283" t="s">
        <v>685</v>
      </c>
    </row>
    <row r="8" spans="1:5" x14ac:dyDescent="0.5">
      <c r="D8" s="101"/>
      <c r="E8" s="102"/>
    </row>
    <row r="9" spans="1:5" x14ac:dyDescent="0.5">
      <c r="D9" s="101"/>
      <c r="E9" s="102"/>
    </row>
  </sheetData>
  <mergeCells count="1">
    <mergeCell ref="A3:A5"/>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3E379-7A7F-4548-AE7D-44A372C7CC5D}">
  <sheetPr>
    <tabColor theme="8" tint="0.39997558519241921"/>
  </sheetPr>
  <dimension ref="A1:V16"/>
  <sheetViews>
    <sheetView showGridLines="0" tabSelected="1" zoomScale="60" zoomScaleNormal="60" workbookViewId="0">
      <pane ySplit="2" topLeftCell="A3" activePane="bottomLeft" state="frozen"/>
      <selection activeCell="A2" sqref="A2"/>
      <selection pane="bottomLeft" activeCell="U14" sqref="U14"/>
    </sheetView>
  </sheetViews>
  <sheetFormatPr defaultRowHeight="15.75" x14ac:dyDescent="0.5"/>
  <cols>
    <col min="1" max="1" width="7.25" style="411" customWidth="1"/>
    <col min="2" max="2" width="7.625" style="411" customWidth="1"/>
    <col min="3" max="3" width="22.625" style="411" customWidth="1"/>
    <col min="4" max="4" width="48.25" style="411" customWidth="1"/>
    <col min="5" max="5" width="29.5" style="411" customWidth="1"/>
    <col min="6" max="6" width="22.75" style="411" customWidth="1"/>
    <col min="7" max="7" width="22.25" style="411" customWidth="1"/>
    <col min="8" max="9" width="21.5" style="411" customWidth="1"/>
    <col min="10" max="10" width="30.25" style="411" customWidth="1"/>
    <col min="11" max="11" width="24.125" style="411" customWidth="1"/>
    <col min="12" max="12" width="30.875" style="411" customWidth="1"/>
    <col min="13" max="18" width="13.625" style="411" hidden="1" customWidth="1"/>
    <col min="19" max="19" width="15.625" style="411" hidden="1" customWidth="1"/>
    <col min="20" max="20" width="9" style="411"/>
    <col min="21" max="21" width="44.75" customWidth="1"/>
    <col min="22" max="22" width="46.125" customWidth="1"/>
    <col min="23" max="16384" width="9" style="411"/>
  </cols>
  <sheetData>
    <row r="1" spans="1:22" ht="37.5" customHeight="1" x14ac:dyDescent="0.5">
      <c r="A1" s="522" t="s">
        <v>893</v>
      </c>
      <c r="B1" s="523"/>
      <c r="C1" s="523"/>
      <c r="D1" s="523"/>
      <c r="E1" s="523"/>
      <c r="F1" s="501" t="s">
        <v>951</v>
      </c>
      <c r="G1" s="501"/>
      <c r="H1" s="501"/>
      <c r="I1" s="501"/>
      <c r="J1" s="501"/>
      <c r="K1" s="501"/>
      <c r="L1" s="502"/>
      <c r="M1" s="503" t="s">
        <v>961</v>
      </c>
      <c r="N1" s="504"/>
      <c r="O1" s="504"/>
      <c r="P1" s="504"/>
      <c r="Q1" s="504"/>
      <c r="R1" s="504"/>
      <c r="S1" s="505"/>
      <c r="U1" s="491" t="s">
        <v>967</v>
      </c>
      <c r="V1" s="491" t="s">
        <v>968</v>
      </c>
    </row>
    <row r="2" spans="1:22" ht="59.25" customHeight="1" thickBot="1" x14ac:dyDescent="0.55000000000000004">
      <c r="A2" s="458" t="s">
        <v>894</v>
      </c>
      <c r="B2" s="431" t="s">
        <v>952</v>
      </c>
      <c r="C2" s="432" t="s">
        <v>895</v>
      </c>
      <c r="D2" s="433" t="s">
        <v>896</v>
      </c>
      <c r="E2" s="433" t="s">
        <v>962</v>
      </c>
      <c r="F2" s="434" t="s">
        <v>953</v>
      </c>
      <c r="G2" s="434" t="s">
        <v>954</v>
      </c>
      <c r="H2" s="435" t="s">
        <v>955</v>
      </c>
      <c r="I2" s="435" t="s">
        <v>956</v>
      </c>
      <c r="J2" s="436" t="s">
        <v>904</v>
      </c>
      <c r="K2" s="436" t="s">
        <v>950</v>
      </c>
      <c r="L2" s="443" t="s">
        <v>957</v>
      </c>
      <c r="M2" s="437" t="s">
        <v>897</v>
      </c>
      <c r="N2" s="438" t="s">
        <v>898</v>
      </c>
      <c r="O2" s="439" t="s">
        <v>899</v>
      </c>
      <c r="P2" s="440" t="s">
        <v>900</v>
      </c>
      <c r="Q2" s="441" t="s">
        <v>901</v>
      </c>
      <c r="R2" s="442" t="s">
        <v>902</v>
      </c>
      <c r="S2" s="459" t="s">
        <v>903</v>
      </c>
      <c r="U2" s="492" t="s">
        <v>969</v>
      </c>
      <c r="V2" s="492" t="s">
        <v>970</v>
      </c>
    </row>
    <row r="3" spans="1:22" ht="90" customHeight="1" x14ac:dyDescent="0.5">
      <c r="A3" s="515" t="s">
        <v>905</v>
      </c>
      <c r="B3" s="517" t="s">
        <v>906</v>
      </c>
      <c r="C3" s="520" t="s">
        <v>907</v>
      </c>
      <c r="D3" s="472" t="s">
        <v>908</v>
      </c>
      <c r="E3" s="524" t="s">
        <v>963</v>
      </c>
      <c r="F3" s="444" t="s">
        <v>937</v>
      </c>
      <c r="G3" s="444" t="s">
        <v>941</v>
      </c>
      <c r="H3" s="444" t="s">
        <v>943</v>
      </c>
      <c r="I3" s="444" t="s">
        <v>945</v>
      </c>
      <c r="J3" s="445"/>
      <c r="K3" s="446"/>
      <c r="L3" s="451"/>
      <c r="M3" s="447"/>
      <c r="N3" s="448" t="s">
        <v>949</v>
      </c>
      <c r="O3" s="448" t="s">
        <v>949</v>
      </c>
      <c r="P3" s="449"/>
      <c r="Q3" s="449"/>
      <c r="R3" s="449"/>
      <c r="S3" s="460"/>
      <c r="U3" s="498"/>
      <c r="V3" s="494"/>
    </row>
    <row r="4" spans="1:22" ht="90" customHeight="1" x14ac:dyDescent="0.5">
      <c r="A4" s="507"/>
      <c r="B4" s="518"/>
      <c r="C4" s="513"/>
      <c r="D4" s="473" t="s">
        <v>910</v>
      </c>
      <c r="E4" s="525"/>
      <c r="F4" s="430" t="s">
        <v>943</v>
      </c>
      <c r="G4" s="430" t="s">
        <v>943</v>
      </c>
      <c r="H4" s="430"/>
      <c r="I4" s="430"/>
      <c r="J4" s="412"/>
      <c r="K4" s="413"/>
      <c r="L4" s="452"/>
      <c r="M4" s="425"/>
      <c r="N4" s="426" t="s">
        <v>949</v>
      </c>
      <c r="O4" s="426" t="s">
        <v>949</v>
      </c>
      <c r="P4" s="427"/>
      <c r="Q4" s="427"/>
      <c r="R4" s="428"/>
      <c r="S4" s="461"/>
      <c r="U4" s="499"/>
      <c r="V4" s="495"/>
    </row>
    <row r="5" spans="1:22" ht="90" customHeight="1" thickBot="1" x14ac:dyDescent="0.55000000000000004">
      <c r="A5" s="516"/>
      <c r="B5" s="519"/>
      <c r="C5" s="521"/>
      <c r="D5" s="479" t="s">
        <v>912</v>
      </c>
      <c r="E5" s="525"/>
      <c r="F5" s="480"/>
      <c r="G5" s="480"/>
      <c r="H5" s="480"/>
      <c r="I5" s="480"/>
      <c r="J5" s="481"/>
      <c r="K5" s="482"/>
      <c r="L5" s="483"/>
      <c r="M5" s="453"/>
      <c r="N5" s="454" t="s">
        <v>949</v>
      </c>
      <c r="O5" s="454" t="s">
        <v>949</v>
      </c>
      <c r="P5" s="455"/>
      <c r="Q5" s="455"/>
      <c r="R5" s="456"/>
      <c r="S5" s="462"/>
      <c r="U5" s="499"/>
      <c r="V5" s="495"/>
    </row>
    <row r="6" spans="1:22" ht="90" customHeight="1" x14ac:dyDescent="0.5">
      <c r="A6" s="506" t="s">
        <v>913</v>
      </c>
      <c r="B6" s="509" t="s">
        <v>914</v>
      </c>
      <c r="C6" s="512" t="s">
        <v>915</v>
      </c>
      <c r="D6" s="484" t="s">
        <v>964</v>
      </c>
      <c r="E6" s="526" t="s">
        <v>966</v>
      </c>
      <c r="F6" s="485"/>
      <c r="G6" s="485"/>
      <c r="H6" s="485"/>
      <c r="I6" s="485"/>
      <c r="J6" s="486"/>
      <c r="K6" s="487"/>
      <c r="L6" s="488"/>
      <c r="M6" s="476"/>
      <c r="N6" s="447"/>
      <c r="O6" s="448" t="s">
        <v>949</v>
      </c>
      <c r="P6" s="450"/>
      <c r="Q6" s="449"/>
      <c r="R6" s="457"/>
      <c r="S6" s="460"/>
      <c r="U6" s="499"/>
      <c r="V6" s="495"/>
    </row>
    <row r="7" spans="1:22" ht="90" customHeight="1" thickBot="1" x14ac:dyDescent="0.55000000000000004">
      <c r="A7" s="507"/>
      <c r="B7" s="510"/>
      <c r="C7" s="513"/>
      <c r="D7" s="474" t="s">
        <v>965</v>
      </c>
      <c r="E7" s="525"/>
      <c r="F7" s="430"/>
      <c r="G7" s="430"/>
      <c r="H7" s="430"/>
      <c r="I7" s="430"/>
      <c r="J7" s="414"/>
      <c r="K7" s="415"/>
      <c r="L7" s="489"/>
      <c r="M7" s="477"/>
      <c r="N7" s="425"/>
      <c r="O7" s="428"/>
      <c r="P7" s="428"/>
      <c r="Q7" s="426" t="s">
        <v>949</v>
      </c>
      <c r="R7" s="429"/>
      <c r="S7" s="461"/>
      <c r="U7" s="499"/>
      <c r="V7" s="496"/>
    </row>
    <row r="8" spans="1:22" ht="90" customHeight="1" thickBot="1" x14ac:dyDescent="0.55000000000000004">
      <c r="A8" s="508"/>
      <c r="B8" s="511"/>
      <c r="C8" s="514"/>
      <c r="D8" s="475" t="s">
        <v>920</v>
      </c>
      <c r="E8" s="527"/>
      <c r="F8" s="463"/>
      <c r="G8" s="463"/>
      <c r="H8" s="463"/>
      <c r="I8" s="463"/>
      <c r="J8" s="464"/>
      <c r="K8" s="465"/>
      <c r="L8" s="490"/>
      <c r="M8" s="478"/>
      <c r="N8" s="466"/>
      <c r="O8" s="467"/>
      <c r="P8" s="468" t="s">
        <v>949</v>
      </c>
      <c r="Q8" s="469"/>
      <c r="R8" s="470"/>
      <c r="S8" s="471"/>
      <c r="U8" s="500"/>
      <c r="V8" s="497"/>
    </row>
    <row r="9" spans="1:22" x14ac:dyDescent="0.5">
      <c r="U9" s="493"/>
      <c r="V9" s="493"/>
    </row>
    <row r="10" spans="1:22" x14ac:dyDescent="0.5">
      <c r="U10" s="493"/>
      <c r="V10" s="493"/>
    </row>
    <row r="11" spans="1:22" x14ac:dyDescent="0.5">
      <c r="U11" s="493"/>
      <c r="V11" s="493"/>
    </row>
    <row r="12" spans="1:22" x14ac:dyDescent="0.5">
      <c r="U12" s="493"/>
      <c r="V12" s="493"/>
    </row>
    <row r="13" spans="1:22" x14ac:dyDescent="0.5">
      <c r="U13" s="493"/>
      <c r="V13" s="493"/>
    </row>
    <row r="14" spans="1:22" x14ac:dyDescent="0.5">
      <c r="U14" s="493"/>
      <c r="V14" s="493"/>
    </row>
    <row r="15" spans="1:22" x14ac:dyDescent="0.5">
      <c r="U15" s="493"/>
      <c r="V15" s="493"/>
    </row>
    <row r="16" spans="1:22" x14ac:dyDescent="0.5">
      <c r="U16" s="493"/>
      <c r="V16" s="493"/>
    </row>
  </sheetData>
  <mergeCells count="13">
    <mergeCell ref="U3:U5"/>
    <mergeCell ref="U6:U8"/>
    <mergeCell ref="F1:L1"/>
    <mergeCell ref="M1:S1"/>
    <mergeCell ref="A6:A8"/>
    <mergeCell ref="B6:B8"/>
    <mergeCell ref="C6:C8"/>
    <mergeCell ref="A3:A5"/>
    <mergeCell ref="B3:B5"/>
    <mergeCell ref="C3:C5"/>
    <mergeCell ref="A1:E1"/>
    <mergeCell ref="E3:E5"/>
    <mergeCell ref="E6:E8"/>
  </mergeCells>
  <conditionalFormatting sqref="F3:K8">
    <cfRule type="containsText" dxfId="3" priority="1" operator="containsText" text="4=Achieved milestone target">
      <formula>NOT(ISERROR(SEARCH("4=Achieved milestone target",F3)))</formula>
    </cfRule>
    <cfRule type="containsText" dxfId="2" priority="2" operator="containsText" text="1=No contribution to target ">
      <formula>NOT(ISERROR(SEARCH("1=No contribution to target ",F3)))</formula>
    </cfRule>
    <cfRule type="containsText" dxfId="1" priority="3" operator="containsText" text="2=Initiated contribution to target">
      <formula>NOT(ISERROR(SEARCH("2=Initiated contribution to target",F3)))</formula>
    </cfRule>
    <cfRule type="containsText" dxfId="0" priority="4" operator="containsText" text="3=Approaches milestone target">
      <formula>NOT(ISERROR(SEARCH("3=Approaches milestone target",F3)))</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18D8498-F6AA-465E-9EA7-B3A377033513}">
          <x14:formula1>
            <xm:f>Lists!$B$24:$B$27</xm:f>
          </x14:formula1>
          <xm:sqref>F3:I8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F424C-7634-4214-A984-D7072193B0AF}">
  <dimension ref="A1:N8"/>
  <sheetViews>
    <sheetView zoomScaleNormal="100" workbookViewId="0">
      <selection activeCell="B3" sqref="B3:E8"/>
    </sheetView>
  </sheetViews>
  <sheetFormatPr defaultRowHeight="15.75" x14ac:dyDescent="0.5"/>
  <cols>
    <col min="1" max="1" width="53.625" style="416" customWidth="1"/>
    <col min="2" max="9" width="10.625" style="411" customWidth="1"/>
    <col min="10" max="10" width="31.375" style="411" customWidth="1"/>
    <col min="11" max="14" width="9" style="411" hidden="1" customWidth="1"/>
    <col min="15" max="18" width="9" style="411" customWidth="1"/>
    <col min="19" max="16384" width="9" style="411"/>
  </cols>
  <sheetData>
    <row r="1" spans="1:9" ht="18" x14ac:dyDescent="0.5">
      <c r="B1" s="544" t="s">
        <v>958</v>
      </c>
      <c r="C1" s="545"/>
      <c r="D1" s="545"/>
      <c r="E1" s="546"/>
      <c r="F1" s="544" t="s">
        <v>959</v>
      </c>
      <c r="G1" s="545"/>
      <c r="H1" s="545"/>
      <c r="I1" s="546"/>
    </row>
    <row r="2" spans="1:9" ht="18" x14ac:dyDescent="0.55000000000000004">
      <c r="A2" s="417" t="s">
        <v>960</v>
      </c>
      <c r="B2" s="418">
        <v>2024</v>
      </c>
      <c r="C2" s="419">
        <v>2025</v>
      </c>
      <c r="D2" s="419">
        <v>2026</v>
      </c>
      <c r="E2" s="420">
        <v>2027</v>
      </c>
      <c r="F2" s="418">
        <v>2024</v>
      </c>
      <c r="G2" s="419">
        <v>2025</v>
      </c>
      <c r="H2" s="419">
        <v>2026</v>
      </c>
      <c r="I2" s="420">
        <v>2027</v>
      </c>
    </row>
    <row r="3" spans="1:9" ht="80.099999999999994" customHeight="1" x14ac:dyDescent="0.5">
      <c r="A3" s="421" t="s">
        <v>908</v>
      </c>
      <c r="B3" s="422">
        <f>IF('Tab3b Policy Progress'!F3="1=No contribution to target ",1,IF('Tab3b Policy Progress'!F3="2=Initiated contribution to target",2,IF('Tab3b Policy Progress'!F3="3=Approaches milestone target",3,IF('Tab3b Policy Progress'!F3="4=Achieved milestone target",4,""))))</f>
        <v>1</v>
      </c>
      <c r="C3" s="422">
        <f>IF('Tab3b Policy Progress'!G3="1=No contribution to target ",1,IF('Tab3b Policy Progress'!G3="2=Initiated contribution to target",2,IF('Tab3b Policy Progress'!G3="3=Approaches milestone target",3,IF('Tab3b Policy Progress'!G3="4=Achieved milestone target",4,""))))</f>
        <v>2</v>
      </c>
      <c r="D3" s="422">
        <f>IF('Tab3b Policy Progress'!H3="1=No contribution to target ",1,IF('Tab3b Policy Progress'!H3="2=Initiated contribution to target",2,IF('Tab3b Policy Progress'!H3="3=Approaches milestone target",3,IF('Tab3b Policy Progress'!H3="4=Achieved milestone target",4,""))))</f>
        <v>3</v>
      </c>
      <c r="E3" s="422">
        <f>IF('Tab3b Policy Progress'!I3="1=No contribution to target ",1,IF('Tab3b Policy Progress'!I3="2=Initiated contribution to target",2,IF('Tab3b Policy Progress'!I3="3=Approaches milestone target",3,IF('Tab3b Policy Progress'!I3="4=Achieved milestone target",4,""))))</f>
        <v>4</v>
      </c>
      <c r="F3" s="422">
        <f>B3</f>
        <v>1</v>
      </c>
      <c r="G3" s="423">
        <f>C3</f>
        <v>2</v>
      </c>
      <c r="H3" s="423">
        <f>D3</f>
        <v>3</v>
      </c>
      <c r="I3" s="424">
        <f>E3</f>
        <v>4</v>
      </c>
    </row>
    <row r="4" spans="1:9" ht="80.099999999999994" customHeight="1" x14ac:dyDescent="0.5">
      <c r="A4" s="421" t="s">
        <v>910</v>
      </c>
      <c r="B4" s="422">
        <f>IF('Tab3b Policy Progress'!F4="1=No contribution to target ",1,IF('Tab3b Policy Progress'!F4="2=Initiated contribution to target",2,IF('Tab3b Policy Progress'!F4="3=Approaches milestone target",3,IF('Tab3b Policy Progress'!F4="4=Achieved milestone target",4,""))))</f>
        <v>3</v>
      </c>
      <c r="C4" s="422">
        <f>IF('Tab3b Policy Progress'!G4="1=No contribution to target ",1,IF('Tab3b Policy Progress'!G4="2=Initiated contribution to target",2,IF('Tab3b Policy Progress'!G4="3=Approaches milestone target",3,IF('Tab3b Policy Progress'!G4="4=Achieved milestone target",4,""))))</f>
        <v>3</v>
      </c>
      <c r="D4" s="422" t="str">
        <f>IF('Tab3b Policy Progress'!H4="1=No contribution to target ",1,IF('Tab3b Policy Progress'!H4="2=Initiated contribution to target",2,IF('Tab3b Policy Progress'!H4="3=Approaches milestone target",3,IF('Tab3b Policy Progress'!H4="4=Achieved milestone target",4,""))))</f>
        <v/>
      </c>
      <c r="E4" s="422" t="str">
        <f>IF('Tab3b Policy Progress'!I4="1=No contribution to target ",1,IF('Tab3b Policy Progress'!I4="2=Initiated contribution to target",2,IF('Tab3b Policy Progress'!I4="3=Approaches milestone target",3,IF('Tab3b Policy Progress'!I4="4=Achieved milestone target",4,""))))</f>
        <v/>
      </c>
      <c r="F4" s="422">
        <f t="shared" ref="F4:I4" si="0">B4</f>
        <v>3</v>
      </c>
      <c r="G4" s="423">
        <f t="shared" si="0"/>
        <v>3</v>
      </c>
      <c r="H4" s="423" t="str">
        <f t="shared" si="0"/>
        <v/>
      </c>
      <c r="I4" s="424" t="str">
        <f t="shared" si="0"/>
        <v/>
      </c>
    </row>
    <row r="5" spans="1:9" ht="80.099999999999994" customHeight="1" x14ac:dyDescent="0.5">
      <c r="A5" s="421" t="s">
        <v>912</v>
      </c>
      <c r="B5" s="422" t="str">
        <f>IF('Tab3b Policy Progress'!F5="1=No contribution to target ",1,IF('Tab3b Policy Progress'!F5="2=Initiated contribution to target",2,IF('Tab3b Policy Progress'!F5="3=Approaches milestone target",3,IF('Tab3b Policy Progress'!F5="4=Achieved milestone target",4,""))))</f>
        <v/>
      </c>
      <c r="C5" s="422" t="str">
        <f>IF('Tab3b Policy Progress'!G5="1=No contribution to target ",1,IF('Tab3b Policy Progress'!G5="2=Initiated contribution to target",2,IF('Tab3b Policy Progress'!G5="3=Approaches milestone target",3,IF('Tab3b Policy Progress'!G5="4=Achieved milestone target",4,""))))</f>
        <v/>
      </c>
      <c r="D5" s="422" t="str">
        <f>IF('Tab3b Policy Progress'!H5="1=No contribution to target ",1,IF('Tab3b Policy Progress'!H5="2=Initiated contribution to target",2,IF('Tab3b Policy Progress'!H5="3=Approaches milestone target",3,IF('Tab3b Policy Progress'!H5="4=Achieved milestone target",4,""))))</f>
        <v/>
      </c>
      <c r="E5" s="422" t="str">
        <f>IF('Tab3b Policy Progress'!I5="1=No contribution to target ",1,IF('Tab3b Policy Progress'!I5="2=Initiated contribution to target",2,IF('Tab3b Policy Progress'!I5="3=Approaches milestone target",3,IF('Tab3b Policy Progress'!I5="4=Achieved milestone target",4,""))))</f>
        <v/>
      </c>
      <c r="F5" s="422" t="str">
        <f>B5</f>
        <v/>
      </c>
      <c r="G5" s="423" t="str">
        <f>C5</f>
        <v/>
      </c>
      <c r="H5" s="423" t="str">
        <f>D5</f>
        <v/>
      </c>
      <c r="I5" s="424" t="str">
        <f>E5</f>
        <v/>
      </c>
    </row>
    <row r="6" spans="1:9" ht="80.099999999999994" customHeight="1" x14ac:dyDescent="0.5">
      <c r="A6" s="421" t="s">
        <v>916</v>
      </c>
      <c r="B6" s="422" t="str">
        <f>IF('Tab3b Policy Progress'!F6="1=No contribution to target ",1,IF('Tab3b Policy Progress'!F6="2=Initiated contribution to target",2,IF('Tab3b Policy Progress'!F6="3=Approaches milestone target",3,IF('Tab3b Policy Progress'!F6="4=Achieved milestone target",4,""))))</f>
        <v/>
      </c>
      <c r="C6" s="422" t="str">
        <f>IF('Tab3b Policy Progress'!G6="1=No contribution to target ",1,IF('Tab3b Policy Progress'!G6="2=Initiated contribution to target",2,IF('Tab3b Policy Progress'!G6="3=Approaches milestone target",3,IF('Tab3b Policy Progress'!G6="4=Achieved milestone target",4,""))))</f>
        <v/>
      </c>
      <c r="D6" s="422" t="str">
        <f>IF('Tab3b Policy Progress'!H6="1=No contribution to target ",1,IF('Tab3b Policy Progress'!H6="2=Initiated contribution to target",2,IF('Tab3b Policy Progress'!H6="3=Approaches milestone target",3,IF('Tab3b Policy Progress'!H6="4=Achieved milestone target",4,""))))</f>
        <v/>
      </c>
      <c r="E6" s="422" t="str">
        <f>IF('Tab3b Policy Progress'!I6="1=No contribution to target ",1,IF('Tab3b Policy Progress'!I6="2=Initiated contribution to target",2,IF('Tab3b Policy Progress'!I6="3=Approaches milestone target",3,IF('Tab3b Policy Progress'!I6="4=Achieved milestone target",4,""))))</f>
        <v/>
      </c>
      <c r="F6" s="422" t="str">
        <f t="shared" ref="F6:I8" si="1">B6</f>
        <v/>
      </c>
      <c r="G6" s="423" t="str">
        <f t="shared" si="1"/>
        <v/>
      </c>
      <c r="H6" s="423" t="str">
        <f t="shared" si="1"/>
        <v/>
      </c>
      <c r="I6" s="424" t="str">
        <f t="shared" si="1"/>
        <v/>
      </c>
    </row>
    <row r="7" spans="1:9" ht="80.099999999999994" customHeight="1" x14ac:dyDescent="0.5">
      <c r="A7" s="421" t="s">
        <v>918</v>
      </c>
      <c r="B7" s="422" t="str">
        <f>IF('Tab3b Policy Progress'!F7="1=No contribution to target ",1,IF('Tab3b Policy Progress'!F7="2=Initiated contribution to target",2,IF('Tab3b Policy Progress'!F7="3=Approaches milestone target",3,IF('Tab3b Policy Progress'!F7="4=Achieved milestone target",4,""))))</f>
        <v/>
      </c>
      <c r="C7" s="422" t="str">
        <f>IF('Tab3b Policy Progress'!G7="1=No contribution to target ",1,IF('Tab3b Policy Progress'!G7="2=Initiated contribution to target",2,IF('Tab3b Policy Progress'!G7="3=Approaches milestone target",3,IF('Tab3b Policy Progress'!G7="4=Achieved milestone target",4,""))))</f>
        <v/>
      </c>
      <c r="D7" s="422" t="str">
        <f>IF('Tab3b Policy Progress'!H7="1=No contribution to target ",1,IF('Tab3b Policy Progress'!H7="2=Initiated contribution to target",2,IF('Tab3b Policy Progress'!H7="3=Approaches milestone target",3,IF('Tab3b Policy Progress'!H7="4=Achieved milestone target",4,""))))</f>
        <v/>
      </c>
      <c r="E7" s="422" t="str">
        <f>IF('Tab3b Policy Progress'!I7="1=No contribution to target ",1,IF('Tab3b Policy Progress'!I7="2=Initiated contribution to target",2,IF('Tab3b Policy Progress'!I7="3=Approaches milestone target",3,IF('Tab3b Policy Progress'!I7="4=Achieved milestone target",4,""))))</f>
        <v/>
      </c>
      <c r="F7" s="422" t="str">
        <f t="shared" si="1"/>
        <v/>
      </c>
      <c r="G7" s="423" t="str">
        <f t="shared" si="1"/>
        <v/>
      </c>
      <c r="H7" s="423" t="str">
        <f t="shared" si="1"/>
        <v/>
      </c>
      <c r="I7" s="424" t="str">
        <f t="shared" si="1"/>
        <v/>
      </c>
    </row>
    <row r="8" spans="1:9" ht="80.099999999999994" customHeight="1" x14ac:dyDescent="0.5">
      <c r="A8" s="421" t="s">
        <v>920</v>
      </c>
      <c r="B8" s="422" t="str">
        <f>IF('Tab3b Policy Progress'!F8="1=No contribution to target ",1,IF('Tab3b Policy Progress'!F8="2=Initiated contribution to target",2,IF('Tab3b Policy Progress'!F8="3=Approaches milestone target",3,IF('Tab3b Policy Progress'!F8="4=Achieved milestone target",4,""))))</f>
        <v/>
      </c>
      <c r="C8" s="422" t="str">
        <f>IF('Tab3b Policy Progress'!G8="1=No contribution to target ",1,IF('Tab3b Policy Progress'!G8="2=Initiated contribution to target",2,IF('Tab3b Policy Progress'!G8="3=Approaches milestone target",3,IF('Tab3b Policy Progress'!G8="4=Achieved milestone target",4,""))))</f>
        <v/>
      </c>
      <c r="D8" s="422" t="str">
        <f>IF('Tab3b Policy Progress'!H8="1=No contribution to target ",1,IF('Tab3b Policy Progress'!H8="2=Initiated contribution to target",2,IF('Tab3b Policy Progress'!H8="3=Approaches milestone target",3,IF('Tab3b Policy Progress'!H8="4=Achieved milestone target",4,""))))</f>
        <v/>
      </c>
      <c r="E8" s="422" t="str">
        <f>IF('Tab3b Policy Progress'!I8="1=No contribution to target ",1,IF('Tab3b Policy Progress'!I8="2=Initiated contribution to target",2,IF('Tab3b Policy Progress'!I8="3=Approaches milestone target",3,IF('Tab3b Policy Progress'!I8="4=Achieved milestone target",4,""))))</f>
        <v/>
      </c>
      <c r="F8" s="422" t="str">
        <f t="shared" si="1"/>
        <v/>
      </c>
      <c r="G8" s="423" t="str">
        <f t="shared" si="1"/>
        <v/>
      </c>
      <c r="H8" s="423" t="str">
        <f t="shared" si="1"/>
        <v/>
      </c>
      <c r="I8" s="424" t="str">
        <f t="shared" si="1"/>
        <v/>
      </c>
    </row>
  </sheetData>
  <mergeCells count="2">
    <mergeCell ref="B1:E1"/>
    <mergeCell ref="F1:I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08206-B933-48A6-902C-F9FBEA98594B}">
  <dimension ref="B2:F25"/>
  <sheetViews>
    <sheetView zoomScaleNormal="100" workbookViewId="0">
      <pane ySplit="3" topLeftCell="A9" activePane="bottomLeft" state="frozen"/>
      <selection pane="bottomLeft" activeCell="B25" sqref="B25"/>
    </sheetView>
  </sheetViews>
  <sheetFormatPr defaultRowHeight="15.75" x14ac:dyDescent="0.5"/>
  <cols>
    <col min="2" max="2" width="43.375" customWidth="1"/>
    <col min="3" max="3" width="15.375" customWidth="1"/>
    <col min="4" max="4" width="16.625" customWidth="1"/>
    <col min="5" max="5" width="64.375" customWidth="1"/>
    <col min="6" max="6" width="41.75" customWidth="1"/>
  </cols>
  <sheetData>
    <row r="2" spans="2:6" ht="24.75" customHeight="1" x14ac:dyDescent="0.5">
      <c r="B2" s="547" t="s">
        <v>686</v>
      </c>
      <c r="C2" s="547"/>
      <c r="D2" s="547"/>
      <c r="E2" s="547"/>
      <c r="F2" s="547"/>
    </row>
    <row r="3" spans="2:6" ht="31.5" x14ac:dyDescent="0.5">
      <c r="B3" s="289" t="s">
        <v>687</v>
      </c>
      <c r="C3" s="289" t="s">
        <v>688</v>
      </c>
      <c r="D3" s="289" t="s">
        <v>689</v>
      </c>
      <c r="E3" s="289" t="s">
        <v>690</v>
      </c>
      <c r="F3" s="289" t="s">
        <v>691</v>
      </c>
    </row>
    <row r="4" spans="2:6" ht="15.75" customHeight="1" x14ac:dyDescent="0.5">
      <c r="B4" s="548" t="s">
        <v>692</v>
      </c>
      <c r="C4" s="548"/>
      <c r="D4" s="548"/>
      <c r="E4" s="548"/>
      <c r="F4" s="549"/>
    </row>
    <row r="5" spans="2:6" ht="51.75" customHeight="1" x14ac:dyDescent="0.5">
      <c r="B5" s="290" t="s">
        <v>693</v>
      </c>
      <c r="C5" s="290" t="s">
        <v>694</v>
      </c>
      <c r="D5" s="290" t="s">
        <v>695</v>
      </c>
      <c r="E5" s="290" t="s">
        <v>696</v>
      </c>
      <c r="F5" s="291" t="s">
        <v>697</v>
      </c>
    </row>
    <row r="6" spans="2:6" ht="114" customHeight="1" x14ac:dyDescent="0.5">
      <c r="B6" s="290" t="s">
        <v>698</v>
      </c>
      <c r="C6" s="290" t="s">
        <v>694</v>
      </c>
      <c r="D6" s="290" t="s">
        <v>699</v>
      </c>
      <c r="E6" s="290" t="s">
        <v>700</v>
      </c>
      <c r="F6" s="291" t="s">
        <v>701</v>
      </c>
    </row>
    <row r="7" spans="2:6" ht="18.75" customHeight="1" x14ac:dyDescent="0.5">
      <c r="B7" s="548" t="s">
        <v>702</v>
      </c>
      <c r="C7" s="548"/>
      <c r="D7" s="548"/>
      <c r="E7" s="548"/>
      <c r="F7" s="549"/>
    </row>
    <row r="8" spans="2:6" ht="83.25" customHeight="1" x14ac:dyDescent="0.5">
      <c r="B8" s="290" t="s">
        <v>703</v>
      </c>
      <c r="C8" s="290" t="s">
        <v>704</v>
      </c>
      <c r="D8" s="290" t="s">
        <v>699</v>
      </c>
      <c r="E8" s="290" t="s">
        <v>705</v>
      </c>
      <c r="F8" s="291" t="s">
        <v>701</v>
      </c>
    </row>
    <row r="9" spans="2:6" ht="115.5" customHeight="1" x14ac:dyDescent="0.5">
      <c r="B9" s="290" t="s">
        <v>706</v>
      </c>
      <c r="C9" s="292" t="s">
        <v>694</v>
      </c>
      <c r="D9" s="292" t="s">
        <v>699</v>
      </c>
      <c r="E9" s="284" t="s">
        <v>707</v>
      </c>
      <c r="F9" s="293" t="s">
        <v>708</v>
      </c>
    </row>
    <row r="10" spans="2:6" ht="21.75" customHeight="1" x14ac:dyDescent="0.5">
      <c r="B10" s="548" t="s">
        <v>709</v>
      </c>
      <c r="C10" s="548"/>
      <c r="D10" s="548"/>
      <c r="E10" s="548"/>
      <c r="F10" s="549"/>
    </row>
    <row r="11" spans="2:6" ht="75" customHeight="1" x14ac:dyDescent="0.5">
      <c r="B11" s="290" t="s">
        <v>710</v>
      </c>
      <c r="C11" s="290" t="s">
        <v>694</v>
      </c>
      <c r="D11" s="290" t="s">
        <v>699</v>
      </c>
      <c r="E11" s="290" t="s">
        <v>711</v>
      </c>
      <c r="F11" s="291" t="s">
        <v>712</v>
      </c>
    </row>
    <row r="12" spans="2:6" ht="69.75" customHeight="1" x14ac:dyDescent="0.5">
      <c r="B12" s="290" t="s">
        <v>713</v>
      </c>
      <c r="C12" s="290" t="s">
        <v>704</v>
      </c>
      <c r="D12" s="290" t="s">
        <v>695</v>
      </c>
      <c r="E12" s="290" t="s">
        <v>714</v>
      </c>
      <c r="F12" s="291" t="s">
        <v>712</v>
      </c>
    </row>
    <row r="13" spans="2:6" ht="104.25" customHeight="1" x14ac:dyDescent="0.5">
      <c r="B13" s="290" t="s">
        <v>715</v>
      </c>
      <c r="C13" s="290" t="s">
        <v>704</v>
      </c>
      <c r="D13" s="290" t="s">
        <v>716</v>
      </c>
      <c r="E13" s="290" t="s">
        <v>717</v>
      </c>
      <c r="F13" s="291" t="s">
        <v>718</v>
      </c>
    </row>
    <row r="14" spans="2:6" x14ac:dyDescent="0.5">
      <c r="B14" s="294"/>
      <c r="C14" s="294"/>
      <c r="D14" s="294"/>
      <c r="E14" s="294"/>
      <c r="F14" s="294"/>
    </row>
    <row r="15" spans="2:6" x14ac:dyDescent="0.5">
      <c r="B15" s="294"/>
      <c r="C15" s="294"/>
      <c r="D15" s="294"/>
      <c r="E15" s="294"/>
      <c r="F15" s="294"/>
    </row>
    <row r="16" spans="2:6" ht="32.1" customHeight="1" x14ac:dyDescent="0.5">
      <c r="B16" s="547" t="s">
        <v>719</v>
      </c>
      <c r="C16" s="547"/>
      <c r="D16" s="547"/>
      <c r="E16" s="547"/>
      <c r="F16" s="547"/>
    </row>
    <row r="17" spans="2:6" ht="31.5" x14ac:dyDescent="0.5">
      <c r="B17" s="295" t="s">
        <v>687</v>
      </c>
      <c r="C17" s="289" t="s">
        <v>688</v>
      </c>
      <c r="D17" s="289" t="s">
        <v>689</v>
      </c>
      <c r="E17" s="289" t="s">
        <v>690</v>
      </c>
      <c r="F17" s="289" t="s">
        <v>691</v>
      </c>
    </row>
    <row r="18" spans="2:6" ht="42.75" customHeight="1" x14ac:dyDescent="0.5">
      <c r="B18" s="296" t="s">
        <v>720</v>
      </c>
      <c r="C18" s="293" t="s">
        <v>694</v>
      </c>
      <c r="D18" s="291" t="s">
        <v>699</v>
      </c>
      <c r="E18" s="284" t="s">
        <v>721</v>
      </c>
      <c r="F18" s="291" t="s">
        <v>722</v>
      </c>
    </row>
    <row r="19" spans="2:6" ht="72.75" customHeight="1" x14ac:dyDescent="0.5">
      <c r="B19" s="288" t="s">
        <v>723</v>
      </c>
      <c r="C19" s="291" t="s">
        <v>694</v>
      </c>
      <c r="D19" s="291" t="s">
        <v>699</v>
      </c>
      <c r="E19" s="284" t="s">
        <v>724</v>
      </c>
      <c r="F19" s="291" t="s">
        <v>725</v>
      </c>
    </row>
    <row r="20" spans="2:6" ht="65.650000000000006" x14ac:dyDescent="0.5">
      <c r="B20" s="297" t="s">
        <v>726</v>
      </c>
      <c r="C20" s="298" t="s">
        <v>694</v>
      </c>
      <c r="D20" s="298" t="s">
        <v>699</v>
      </c>
      <c r="E20" s="285" t="s">
        <v>727</v>
      </c>
      <c r="F20" s="299" t="s">
        <v>331</v>
      </c>
    </row>
    <row r="21" spans="2:6" ht="39.4" x14ac:dyDescent="0.5">
      <c r="B21" s="290" t="s">
        <v>728</v>
      </c>
      <c r="C21" s="300" t="s">
        <v>694</v>
      </c>
      <c r="D21" s="300" t="s">
        <v>695</v>
      </c>
      <c r="E21" s="286" t="s">
        <v>729</v>
      </c>
      <c r="F21" s="301" t="s">
        <v>730</v>
      </c>
    </row>
    <row r="22" spans="2:6" x14ac:dyDescent="0.5">
      <c r="B22" s="302" t="s">
        <v>731</v>
      </c>
      <c r="C22" s="303" t="s">
        <v>704</v>
      </c>
      <c r="D22" s="303" t="s">
        <v>695</v>
      </c>
      <c r="E22" s="287" t="s">
        <v>732</v>
      </c>
      <c r="F22" s="304" t="s">
        <v>733</v>
      </c>
    </row>
    <row r="23" spans="2:6" ht="55.5" customHeight="1" x14ac:dyDescent="0.5">
      <c r="B23" s="290" t="s">
        <v>734</v>
      </c>
      <c r="C23" s="300" t="s">
        <v>694</v>
      </c>
      <c r="D23" s="300" t="s">
        <v>695</v>
      </c>
      <c r="E23" s="286" t="s">
        <v>735</v>
      </c>
      <c r="F23" s="305" t="s">
        <v>736</v>
      </c>
    </row>
    <row r="24" spans="2:6" s="58" customFormat="1" ht="52.5" x14ac:dyDescent="0.5">
      <c r="B24" s="288" t="s">
        <v>723</v>
      </c>
      <c r="C24" s="292" t="s">
        <v>704</v>
      </c>
      <c r="D24" s="292" t="s">
        <v>699</v>
      </c>
      <c r="E24" s="284" t="s">
        <v>737</v>
      </c>
      <c r="F24" s="293" t="s">
        <v>722</v>
      </c>
    </row>
    <row r="25" spans="2:6" s="58" customFormat="1" ht="82.5" customHeight="1" x14ac:dyDescent="0.5">
      <c r="B25" s="288" t="s">
        <v>738</v>
      </c>
      <c r="C25" s="292" t="s">
        <v>704</v>
      </c>
      <c r="D25" s="292" t="s">
        <v>699</v>
      </c>
      <c r="E25" s="288" t="s">
        <v>739</v>
      </c>
      <c r="F25" s="306" t="s">
        <v>740</v>
      </c>
    </row>
  </sheetData>
  <mergeCells count="5">
    <mergeCell ref="B16:F16"/>
    <mergeCell ref="B2:F2"/>
    <mergeCell ref="B7:F7"/>
    <mergeCell ref="B4:F4"/>
    <mergeCell ref="B10:F1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F2553B67-D53F-4D02-9427-255E04603C9B}">
          <x14:formula1>
            <xm:f>Lists!$B$15:$B$19</xm:f>
          </x14:formula1>
          <xm:sqref>D18:D25 D5:D6 D8:D10</xm:sqref>
        </x14:dataValidation>
        <x14:dataValidation type="list" allowBlank="1" showInputMessage="1" showErrorMessage="1" xr:uid="{DC937BA0-2B57-4256-AC17-B9CF1AE13B72}">
          <x14:formula1>
            <xm:f>Lists!$D$15:$D$17</xm:f>
          </x14:formula1>
          <xm:sqref>C18:C25 C5:C6 C8:C10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F6BB6-FE00-40D1-8C61-1DE161BF4763}">
  <dimension ref="B2:G559"/>
  <sheetViews>
    <sheetView zoomScale="90" zoomScaleNormal="90" workbookViewId="0">
      <pane ySplit="2" topLeftCell="A67" activePane="bottomLeft" state="frozen"/>
      <selection pane="bottomLeft" activeCell="B438" sqref="B438:B443"/>
    </sheetView>
  </sheetViews>
  <sheetFormatPr defaultRowHeight="15.75" customHeight="1" x14ac:dyDescent="0.5"/>
  <cols>
    <col min="2" max="2" width="43.375" customWidth="1"/>
    <col min="3" max="3" width="36.375" customWidth="1"/>
    <col min="4" max="4" width="46.375" customWidth="1"/>
    <col min="5" max="5" width="63.625" customWidth="1"/>
    <col min="7" max="7" width="17.625" customWidth="1"/>
  </cols>
  <sheetData>
    <row r="2" spans="2:5" ht="24" customHeight="1" x14ac:dyDescent="0.5">
      <c r="B2" s="7" t="s">
        <v>741</v>
      </c>
      <c r="C2" s="8" t="s">
        <v>742</v>
      </c>
      <c r="D2" s="307" t="s">
        <v>743</v>
      </c>
      <c r="E2" s="357" t="s">
        <v>744</v>
      </c>
    </row>
    <row r="3" spans="2:5" ht="21" x14ac:dyDescent="0.5">
      <c r="B3" s="9" t="s">
        <v>745</v>
      </c>
      <c r="C3" s="9"/>
      <c r="D3" s="308"/>
      <c r="E3" s="6"/>
    </row>
    <row r="4" spans="2:5" ht="24.6" customHeight="1" x14ac:dyDescent="0.5">
      <c r="B4" s="10" t="s">
        <v>39</v>
      </c>
      <c r="C4" s="10"/>
      <c r="D4" s="309"/>
      <c r="E4" s="6"/>
    </row>
    <row r="5" spans="2:5" ht="18.600000000000001" customHeight="1" x14ac:dyDescent="0.5">
      <c r="B5" s="629" t="s">
        <v>746</v>
      </c>
      <c r="C5" s="11" t="s">
        <v>747</v>
      </c>
      <c r="D5" s="310">
        <f>SUM(D6:D10)</f>
        <v>70000</v>
      </c>
      <c r="E5" s="6"/>
    </row>
    <row r="6" spans="2:5" ht="17.100000000000001" customHeight="1" x14ac:dyDescent="0.5">
      <c r="B6" s="630"/>
      <c r="C6" s="12" t="s">
        <v>348</v>
      </c>
      <c r="D6" s="311">
        <v>0</v>
      </c>
      <c r="E6" s="6"/>
    </row>
    <row r="7" spans="2:5" x14ac:dyDescent="0.5">
      <c r="B7" s="630"/>
      <c r="C7" s="12" t="s">
        <v>96</v>
      </c>
      <c r="D7" s="311">
        <v>20000</v>
      </c>
      <c r="E7" s="6"/>
    </row>
    <row r="8" spans="2:5" x14ac:dyDescent="0.5">
      <c r="B8" s="630"/>
      <c r="C8" s="12" t="s">
        <v>103</v>
      </c>
      <c r="D8" s="311">
        <v>50000</v>
      </c>
      <c r="E8" s="6"/>
    </row>
    <row r="9" spans="2:5" x14ac:dyDescent="0.5">
      <c r="B9" s="630"/>
      <c r="C9" s="12" t="s">
        <v>80</v>
      </c>
      <c r="D9" s="311"/>
      <c r="E9" s="6"/>
    </row>
    <row r="10" spans="2:5" x14ac:dyDescent="0.5">
      <c r="B10" s="631"/>
      <c r="C10" s="12"/>
      <c r="D10" s="311"/>
      <c r="E10" s="6"/>
    </row>
    <row r="11" spans="2:5" ht="21.95" customHeight="1" x14ac:dyDescent="0.5">
      <c r="B11" s="572" t="s">
        <v>748</v>
      </c>
      <c r="C11" s="14" t="s">
        <v>747</v>
      </c>
      <c r="D11" s="310">
        <f>SUM(D12:D16)</f>
        <v>22400</v>
      </c>
      <c r="E11" s="6"/>
    </row>
    <row r="12" spans="2:5" ht="20.45" customHeight="1" x14ac:dyDescent="0.5">
      <c r="B12" s="573"/>
      <c r="C12" s="12" t="s">
        <v>348</v>
      </c>
      <c r="D12" s="311">
        <v>0</v>
      </c>
      <c r="E12" s="6"/>
    </row>
    <row r="13" spans="2:5" x14ac:dyDescent="0.5">
      <c r="B13" s="573"/>
      <c r="C13" s="12" t="s">
        <v>96</v>
      </c>
      <c r="D13" s="311">
        <v>20000</v>
      </c>
      <c r="E13" s="6"/>
    </row>
    <row r="14" spans="2:5" x14ac:dyDescent="0.5">
      <c r="B14" s="573"/>
      <c r="C14" s="12" t="s">
        <v>103</v>
      </c>
      <c r="D14" s="311">
        <v>600</v>
      </c>
      <c r="E14" s="6"/>
    </row>
    <row r="15" spans="2:5" x14ac:dyDescent="0.5">
      <c r="B15" s="573"/>
      <c r="C15" s="12" t="s">
        <v>80</v>
      </c>
      <c r="D15" s="311">
        <v>1800</v>
      </c>
      <c r="E15" s="6"/>
    </row>
    <row r="16" spans="2:5" x14ac:dyDescent="0.5">
      <c r="B16" s="574"/>
      <c r="C16" s="15"/>
      <c r="D16" s="311"/>
      <c r="E16" s="6"/>
    </row>
    <row r="17" spans="2:5" ht="57" x14ac:dyDescent="0.5">
      <c r="B17" s="105" t="s">
        <v>749</v>
      </c>
      <c r="C17" s="555" t="s">
        <v>750</v>
      </c>
      <c r="D17" s="556"/>
      <c r="E17" s="6"/>
    </row>
    <row r="18" spans="2:5" ht="70.5" customHeight="1" x14ac:dyDescent="0.5">
      <c r="B18" s="105" t="s">
        <v>751</v>
      </c>
      <c r="C18" s="555" t="s">
        <v>750</v>
      </c>
      <c r="D18" s="556"/>
      <c r="E18" s="6"/>
    </row>
    <row r="19" spans="2:5" ht="21.6" customHeight="1" x14ac:dyDescent="0.5">
      <c r="B19" s="623" t="s">
        <v>751</v>
      </c>
      <c r="C19" s="624"/>
      <c r="D19" s="624"/>
      <c r="E19" s="6"/>
    </row>
    <row r="20" spans="2:5" ht="17.45" customHeight="1" x14ac:dyDescent="0.5">
      <c r="B20" s="572" t="s">
        <v>752</v>
      </c>
      <c r="C20" s="16" t="s">
        <v>747</v>
      </c>
      <c r="D20" s="312">
        <f>SUM(D21:D25)</f>
        <v>318</v>
      </c>
      <c r="E20" s="6"/>
    </row>
    <row r="21" spans="2:5" x14ac:dyDescent="0.5">
      <c r="B21" s="573"/>
      <c r="C21" s="12" t="s">
        <v>348</v>
      </c>
      <c r="D21" s="313"/>
      <c r="E21" s="6"/>
    </row>
    <row r="22" spans="2:5" x14ac:dyDescent="0.5">
      <c r="B22" s="573"/>
      <c r="C22" s="12" t="s">
        <v>96</v>
      </c>
      <c r="D22" s="313">
        <v>250</v>
      </c>
      <c r="E22" s="6"/>
    </row>
    <row r="23" spans="2:5" x14ac:dyDescent="0.5">
      <c r="B23" s="573"/>
      <c r="C23" s="12" t="s">
        <v>103</v>
      </c>
      <c r="D23" s="314">
        <v>60</v>
      </c>
      <c r="E23" s="6"/>
    </row>
    <row r="24" spans="2:5" x14ac:dyDescent="0.5">
      <c r="B24" s="573"/>
      <c r="C24" s="12" t="s">
        <v>80</v>
      </c>
      <c r="D24" s="314">
        <v>8</v>
      </c>
      <c r="E24" s="6"/>
    </row>
    <row r="25" spans="2:5" x14ac:dyDescent="0.5">
      <c r="B25" s="574"/>
      <c r="C25" s="18"/>
      <c r="D25" s="314"/>
      <c r="E25" s="6"/>
    </row>
    <row r="26" spans="2:5" x14ac:dyDescent="0.5">
      <c r="B26" s="572" t="s">
        <v>753</v>
      </c>
      <c r="C26" s="19" t="s">
        <v>747</v>
      </c>
      <c r="D26" s="310">
        <f>SUM(D27:D31)</f>
        <v>1220</v>
      </c>
      <c r="E26" s="6"/>
    </row>
    <row r="27" spans="2:5" ht="15.6" customHeight="1" x14ac:dyDescent="0.5">
      <c r="B27" s="573"/>
      <c r="C27" s="12" t="s">
        <v>348</v>
      </c>
      <c r="D27" s="311"/>
      <c r="E27" s="6"/>
    </row>
    <row r="28" spans="2:5" x14ac:dyDescent="0.5">
      <c r="B28" s="573"/>
      <c r="C28" s="12" t="s">
        <v>96</v>
      </c>
      <c r="D28" s="315">
        <v>1000</v>
      </c>
      <c r="E28" s="6"/>
    </row>
    <row r="29" spans="2:5" x14ac:dyDescent="0.5">
      <c r="B29" s="573"/>
      <c r="C29" s="12" t="s">
        <v>103</v>
      </c>
      <c r="D29" s="311"/>
      <c r="E29" s="6"/>
    </row>
    <row r="30" spans="2:5" x14ac:dyDescent="0.5">
      <c r="B30" s="573"/>
      <c r="C30" s="12" t="s">
        <v>80</v>
      </c>
      <c r="D30" s="311">
        <v>220</v>
      </c>
      <c r="E30" s="6"/>
    </row>
    <row r="31" spans="2:5" x14ac:dyDescent="0.5">
      <c r="B31" s="574"/>
      <c r="C31" s="18"/>
      <c r="D31" s="311"/>
      <c r="E31" s="6"/>
    </row>
    <row r="32" spans="2:5" x14ac:dyDescent="0.5">
      <c r="B32" s="620" t="s">
        <v>754</v>
      </c>
      <c r="C32" s="250" t="s">
        <v>747</v>
      </c>
      <c r="D32" s="316">
        <f>SUM(D33:D37)</f>
        <v>17</v>
      </c>
      <c r="E32" s="6"/>
    </row>
    <row r="33" spans="2:5" ht="15.95" customHeight="1" x14ac:dyDescent="0.5">
      <c r="B33" s="621"/>
      <c r="C33" s="251" t="s">
        <v>348</v>
      </c>
      <c r="D33" s="317"/>
      <c r="E33" s="6"/>
    </row>
    <row r="34" spans="2:5" x14ac:dyDescent="0.5">
      <c r="B34" s="621"/>
      <c r="C34" s="251" t="s">
        <v>96</v>
      </c>
      <c r="D34" s="318">
        <v>3</v>
      </c>
      <c r="E34" s="6"/>
    </row>
    <row r="35" spans="2:5" x14ac:dyDescent="0.5">
      <c r="B35" s="621"/>
      <c r="C35" s="251" t="s">
        <v>103</v>
      </c>
      <c r="D35" s="317"/>
      <c r="E35" s="6"/>
    </row>
    <row r="36" spans="2:5" x14ac:dyDescent="0.5">
      <c r="B36" s="621"/>
      <c r="C36" s="251" t="s">
        <v>80</v>
      </c>
      <c r="D36" s="317">
        <v>14</v>
      </c>
      <c r="E36" s="6"/>
    </row>
    <row r="37" spans="2:5" x14ac:dyDescent="0.5">
      <c r="B37" s="622"/>
      <c r="C37" s="252"/>
      <c r="D37" s="317"/>
      <c r="E37" s="6"/>
    </row>
    <row r="38" spans="2:5" ht="33.950000000000003" customHeight="1" x14ac:dyDescent="0.5">
      <c r="B38" s="623" t="s">
        <v>755</v>
      </c>
      <c r="C38" s="624"/>
      <c r="D38" s="624"/>
      <c r="E38" s="6"/>
    </row>
    <row r="39" spans="2:5" ht="17.100000000000001" customHeight="1" x14ac:dyDescent="0.5">
      <c r="B39" s="599" t="s">
        <v>756</v>
      </c>
      <c r="C39" s="14" t="s">
        <v>747</v>
      </c>
      <c r="D39" s="310">
        <f>SUM(D40:D44)</f>
        <v>150000</v>
      </c>
      <c r="E39" s="6"/>
    </row>
    <row r="40" spans="2:5" x14ac:dyDescent="0.5">
      <c r="B40" s="600"/>
      <c r="C40" s="12" t="s">
        <v>348</v>
      </c>
      <c r="D40" s="368"/>
      <c r="E40" s="6"/>
    </row>
    <row r="41" spans="2:5" x14ac:dyDescent="0.5">
      <c r="B41" s="600"/>
      <c r="C41" s="12" t="s">
        <v>96</v>
      </c>
      <c r="D41" s="319"/>
      <c r="E41" s="6"/>
    </row>
    <row r="42" spans="2:5" x14ac:dyDescent="0.5">
      <c r="B42" s="600"/>
      <c r="C42" s="12" t="s">
        <v>103</v>
      </c>
      <c r="D42" s="368">
        <v>150000</v>
      </c>
      <c r="E42" s="6"/>
    </row>
    <row r="43" spans="2:5" x14ac:dyDescent="0.5">
      <c r="B43" s="600"/>
      <c r="C43" s="12" t="s">
        <v>80</v>
      </c>
      <c r="D43" s="368">
        <v>0</v>
      </c>
      <c r="E43" s="6"/>
    </row>
    <row r="44" spans="2:5" x14ac:dyDescent="0.5">
      <c r="B44" s="601"/>
      <c r="C44" s="15"/>
      <c r="D44" s="368"/>
      <c r="E44" s="6"/>
    </row>
    <row r="45" spans="2:5" x14ac:dyDescent="0.5">
      <c r="B45" s="550" t="s">
        <v>757</v>
      </c>
      <c r="C45" s="14" t="s">
        <v>747</v>
      </c>
      <c r="D45" s="310">
        <f>SUM(D46:D50)</f>
        <v>15000</v>
      </c>
      <c r="E45" s="6"/>
    </row>
    <row r="46" spans="2:5" ht="17.45" customHeight="1" x14ac:dyDescent="0.5">
      <c r="B46" s="551"/>
      <c r="C46" s="12" t="s">
        <v>348</v>
      </c>
      <c r="D46" s="368"/>
      <c r="E46" s="6"/>
    </row>
    <row r="47" spans="2:5" x14ac:dyDescent="0.5">
      <c r="B47" s="551"/>
      <c r="C47" s="12" t="s">
        <v>96</v>
      </c>
      <c r="D47" s="320">
        <v>15000</v>
      </c>
      <c r="E47" s="6"/>
    </row>
    <row r="48" spans="2:5" x14ac:dyDescent="0.5">
      <c r="B48" s="551"/>
      <c r="C48" s="12" t="s">
        <v>103</v>
      </c>
      <c r="D48" s="368"/>
      <c r="E48" s="6"/>
    </row>
    <row r="49" spans="2:5" x14ac:dyDescent="0.5">
      <c r="B49" s="551"/>
      <c r="C49" s="12" t="s">
        <v>80</v>
      </c>
      <c r="D49" s="368">
        <v>0</v>
      </c>
      <c r="E49" s="6"/>
    </row>
    <row r="50" spans="2:5" x14ac:dyDescent="0.5">
      <c r="B50" s="571"/>
      <c r="C50" s="15"/>
      <c r="D50" s="368"/>
      <c r="E50" s="6"/>
    </row>
    <row r="51" spans="2:5" x14ac:dyDescent="0.5">
      <c r="B51" s="572" t="s">
        <v>758</v>
      </c>
      <c r="C51" s="14" t="s">
        <v>747</v>
      </c>
      <c r="D51" s="310">
        <f>SUM(D52:D56)</f>
        <v>400</v>
      </c>
      <c r="E51" s="6"/>
    </row>
    <row r="52" spans="2:5" ht="15.6" customHeight="1" x14ac:dyDescent="0.5">
      <c r="B52" s="573"/>
      <c r="C52" s="12" t="s">
        <v>348</v>
      </c>
      <c r="D52" s="311"/>
      <c r="E52" s="6"/>
    </row>
    <row r="53" spans="2:5" x14ac:dyDescent="0.5">
      <c r="B53" s="573"/>
      <c r="C53" s="12" t="s">
        <v>96</v>
      </c>
      <c r="D53" s="311">
        <v>0</v>
      </c>
      <c r="E53" s="6"/>
    </row>
    <row r="54" spans="2:5" x14ac:dyDescent="0.5">
      <c r="B54" s="573"/>
      <c r="C54" s="12" t="s">
        <v>103</v>
      </c>
      <c r="D54" s="311">
        <v>400</v>
      </c>
      <c r="E54" s="6"/>
    </row>
    <row r="55" spans="2:5" x14ac:dyDescent="0.5">
      <c r="B55" s="573"/>
      <c r="C55" s="12" t="s">
        <v>80</v>
      </c>
      <c r="D55" s="311">
        <v>0</v>
      </c>
      <c r="E55" s="6"/>
    </row>
    <row r="56" spans="2:5" x14ac:dyDescent="0.5">
      <c r="B56" s="574"/>
      <c r="C56" s="15"/>
      <c r="D56" s="311"/>
      <c r="E56" s="6"/>
    </row>
    <row r="57" spans="2:5" ht="55.5" customHeight="1" x14ac:dyDescent="0.5">
      <c r="B57" s="105" t="s">
        <v>759</v>
      </c>
      <c r="C57" s="625" t="s">
        <v>760</v>
      </c>
      <c r="D57" s="626"/>
      <c r="E57" s="6"/>
    </row>
    <row r="58" spans="2:5" ht="30.6" customHeight="1" x14ac:dyDescent="0.5">
      <c r="B58" s="623" t="s">
        <v>761</v>
      </c>
      <c r="C58" s="624"/>
      <c r="D58" s="624"/>
      <c r="E58" s="6"/>
    </row>
    <row r="59" spans="2:5" ht="18.600000000000001" customHeight="1" x14ac:dyDescent="0.5">
      <c r="B59" s="550" t="s">
        <v>762</v>
      </c>
      <c r="C59" s="14" t="s">
        <v>747</v>
      </c>
      <c r="D59" s="310">
        <f>SUM(D60:D64)</f>
        <v>4510</v>
      </c>
      <c r="E59" s="6"/>
    </row>
    <row r="60" spans="2:5" x14ac:dyDescent="0.5">
      <c r="B60" s="551"/>
      <c r="C60" s="12" t="s">
        <v>348</v>
      </c>
      <c r="D60" s="368"/>
      <c r="E60" s="6"/>
    </row>
    <row r="61" spans="2:5" x14ac:dyDescent="0.5">
      <c r="B61" s="551"/>
      <c r="C61" s="12" t="s">
        <v>96</v>
      </c>
      <c r="D61" s="315">
        <v>1860</v>
      </c>
      <c r="E61" s="6"/>
    </row>
    <row r="62" spans="2:5" x14ac:dyDescent="0.5">
      <c r="B62" s="551"/>
      <c r="C62" s="12" t="s">
        <v>103</v>
      </c>
      <c r="D62" s="368">
        <v>750</v>
      </c>
      <c r="E62" s="6"/>
    </row>
    <row r="63" spans="2:5" x14ac:dyDescent="0.5">
      <c r="B63" s="551"/>
      <c r="C63" s="12" t="s">
        <v>80</v>
      </c>
      <c r="D63" s="368">
        <v>1900</v>
      </c>
      <c r="E63" s="6"/>
    </row>
    <row r="64" spans="2:5" x14ac:dyDescent="0.5">
      <c r="B64" s="551"/>
      <c r="C64" s="15"/>
      <c r="D64" s="368"/>
      <c r="E64" s="6"/>
    </row>
    <row r="65" spans="2:5" ht="15.95" customHeight="1" x14ac:dyDescent="0.5">
      <c r="B65" s="550" t="s">
        <v>763</v>
      </c>
      <c r="C65" s="14" t="s">
        <v>747</v>
      </c>
      <c r="D65" s="310">
        <f>SUM(D66:D70)</f>
        <v>1508</v>
      </c>
      <c r="E65" s="6"/>
    </row>
    <row r="66" spans="2:5" x14ac:dyDescent="0.5">
      <c r="B66" s="551"/>
      <c r="C66" s="12" t="s">
        <v>348</v>
      </c>
      <c r="D66" s="368"/>
      <c r="E66" s="6"/>
    </row>
    <row r="67" spans="2:5" x14ac:dyDescent="0.5">
      <c r="B67" s="551"/>
      <c r="C67" s="12" t="s">
        <v>96</v>
      </c>
      <c r="D67" s="315">
        <v>8</v>
      </c>
      <c r="E67" s="6"/>
    </row>
    <row r="68" spans="2:5" x14ac:dyDescent="0.5">
      <c r="B68" s="551"/>
      <c r="C68" s="12" t="s">
        <v>103</v>
      </c>
      <c r="D68" s="368">
        <v>600</v>
      </c>
      <c r="E68" s="6"/>
    </row>
    <row r="69" spans="2:5" x14ac:dyDescent="0.5">
      <c r="B69" s="551"/>
      <c r="C69" s="12" t="s">
        <v>80</v>
      </c>
      <c r="D69" s="368">
        <v>900</v>
      </c>
      <c r="E69" s="6"/>
    </row>
    <row r="70" spans="2:5" x14ac:dyDescent="0.5">
      <c r="B70" s="571"/>
      <c r="C70" s="15"/>
      <c r="D70" s="368"/>
      <c r="E70" s="6"/>
    </row>
    <row r="71" spans="2:5" ht="17.45" customHeight="1" x14ac:dyDescent="0.5">
      <c r="B71" s="550" t="s">
        <v>764</v>
      </c>
      <c r="C71" s="14" t="s">
        <v>747</v>
      </c>
      <c r="D71" s="310">
        <f>SUM(D72:D76)</f>
        <v>1100</v>
      </c>
      <c r="E71" s="6"/>
    </row>
    <row r="72" spans="2:5" ht="19.5" x14ac:dyDescent="0.65">
      <c r="B72" s="551"/>
      <c r="C72" s="12" t="s">
        <v>348</v>
      </c>
      <c r="D72" s="368"/>
      <c r="E72" s="358"/>
    </row>
    <row r="73" spans="2:5" x14ac:dyDescent="0.5">
      <c r="B73" s="551"/>
      <c r="C73" s="12" t="s">
        <v>96</v>
      </c>
      <c r="D73" s="368">
        <v>0</v>
      </c>
      <c r="E73" s="6"/>
    </row>
    <row r="74" spans="2:5" x14ac:dyDescent="0.5">
      <c r="B74" s="551"/>
      <c r="C74" s="12" t="s">
        <v>103</v>
      </c>
      <c r="D74" s="368">
        <v>600</v>
      </c>
      <c r="E74" s="6"/>
    </row>
    <row r="75" spans="2:5" x14ac:dyDescent="0.5">
      <c r="B75" s="551"/>
      <c r="C75" s="12" t="s">
        <v>80</v>
      </c>
      <c r="D75" s="368">
        <v>500</v>
      </c>
      <c r="E75" s="6"/>
    </row>
    <row r="76" spans="2:5" x14ac:dyDescent="0.5">
      <c r="B76" s="571"/>
      <c r="C76" s="15"/>
      <c r="D76" s="368"/>
      <c r="E76" s="6"/>
    </row>
    <row r="77" spans="2:5" ht="24" hidden="1" customHeight="1" x14ac:dyDescent="0.5">
      <c r="B77" s="20" t="s">
        <v>765</v>
      </c>
      <c r="C77" s="20"/>
      <c r="D77" s="321"/>
      <c r="E77" s="6"/>
    </row>
    <row r="78" spans="2:5" ht="24.6" hidden="1" customHeight="1" x14ac:dyDescent="0.5">
      <c r="B78" s="21" t="s">
        <v>766</v>
      </c>
      <c r="C78" s="21"/>
      <c r="D78" s="322"/>
      <c r="E78" s="6"/>
    </row>
    <row r="79" spans="2:5" hidden="1" x14ac:dyDescent="0.5">
      <c r="B79" s="22" t="s">
        <v>767</v>
      </c>
      <c r="C79" s="15"/>
      <c r="D79" s="371"/>
      <c r="E79" s="6"/>
    </row>
    <row r="80" spans="2:5" hidden="1" x14ac:dyDescent="0.5">
      <c r="B80" s="22"/>
      <c r="C80" s="15"/>
      <c r="D80" s="371"/>
      <c r="E80" s="6"/>
    </row>
    <row r="81" spans="2:5" hidden="1" x14ac:dyDescent="0.5">
      <c r="B81" s="22"/>
      <c r="C81" s="15"/>
      <c r="D81" s="371"/>
      <c r="E81" s="6"/>
    </row>
    <row r="82" spans="2:5" hidden="1" x14ac:dyDescent="0.5">
      <c r="B82" s="22"/>
      <c r="C82" s="15"/>
      <c r="D82" s="323"/>
      <c r="E82" s="6"/>
    </row>
    <row r="83" spans="2:5" hidden="1" x14ac:dyDescent="0.5">
      <c r="B83" s="22"/>
      <c r="C83" s="15"/>
      <c r="D83" s="323"/>
      <c r="E83" s="6"/>
    </row>
    <row r="84" spans="2:5" hidden="1" x14ac:dyDescent="0.5">
      <c r="B84" s="22"/>
      <c r="C84" s="372"/>
      <c r="D84" s="323"/>
      <c r="E84" s="6"/>
    </row>
    <row r="85" spans="2:5" hidden="1" x14ac:dyDescent="0.5">
      <c r="B85" s="373" t="s">
        <v>768</v>
      </c>
      <c r="C85" s="15"/>
      <c r="D85" s="371"/>
      <c r="E85" s="6"/>
    </row>
    <row r="86" spans="2:5" hidden="1" x14ac:dyDescent="0.5">
      <c r="B86" s="373"/>
      <c r="C86" s="15"/>
      <c r="D86" s="371"/>
      <c r="E86" s="6"/>
    </row>
    <row r="87" spans="2:5" hidden="1" x14ac:dyDescent="0.5">
      <c r="B87" s="373"/>
      <c r="C87" s="15"/>
      <c r="D87" s="371"/>
      <c r="E87" s="6"/>
    </row>
    <row r="88" spans="2:5" hidden="1" x14ac:dyDescent="0.5">
      <c r="B88" s="373"/>
      <c r="C88" s="15"/>
      <c r="D88" s="323"/>
      <c r="E88" s="6"/>
    </row>
    <row r="89" spans="2:5" hidden="1" x14ac:dyDescent="0.5">
      <c r="B89" s="373"/>
      <c r="C89" s="15"/>
      <c r="D89" s="323"/>
      <c r="E89" s="6"/>
    </row>
    <row r="90" spans="2:5" hidden="1" x14ac:dyDescent="0.5">
      <c r="B90" s="373"/>
      <c r="C90" s="372"/>
      <c r="D90" s="323"/>
      <c r="E90" s="6"/>
    </row>
    <row r="91" spans="2:5" ht="20.45" hidden="1" customHeight="1" x14ac:dyDescent="0.5">
      <c r="B91" s="373" t="s">
        <v>769</v>
      </c>
      <c r="C91" s="373"/>
      <c r="D91" s="374"/>
      <c r="E91" s="6"/>
    </row>
    <row r="92" spans="2:5" hidden="1" x14ac:dyDescent="0.5">
      <c r="B92" s="373"/>
      <c r="C92" s="373"/>
      <c r="D92" s="374"/>
      <c r="E92" s="6"/>
    </row>
    <row r="93" spans="2:5" hidden="1" x14ac:dyDescent="0.5">
      <c r="B93" s="373"/>
      <c r="C93" s="373"/>
      <c r="D93" s="374"/>
      <c r="E93" s="6"/>
    </row>
    <row r="94" spans="2:5" hidden="1" x14ac:dyDescent="0.5">
      <c r="B94" s="373"/>
      <c r="C94" s="373"/>
      <c r="D94" s="374"/>
      <c r="E94" s="6"/>
    </row>
    <row r="95" spans="2:5" hidden="1" x14ac:dyDescent="0.5">
      <c r="B95" s="373"/>
      <c r="C95" s="373"/>
      <c r="D95" s="374"/>
      <c r="E95" s="6"/>
    </row>
    <row r="96" spans="2:5" ht="17.45" hidden="1" customHeight="1" x14ac:dyDescent="0.5">
      <c r="B96" s="23" t="s">
        <v>770</v>
      </c>
      <c r="C96" s="373"/>
      <c r="D96" s="324"/>
      <c r="E96" s="6"/>
    </row>
    <row r="97" spans="2:5" hidden="1" x14ac:dyDescent="0.5">
      <c r="B97" s="23"/>
      <c r="C97" s="373"/>
      <c r="D97" s="324"/>
      <c r="E97" s="6"/>
    </row>
    <row r="98" spans="2:5" hidden="1" x14ac:dyDescent="0.5">
      <c r="B98" s="23"/>
      <c r="C98" s="373"/>
      <c r="D98" s="324"/>
      <c r="E98" s="6"/>
    </row>
    <row r="99" spans="2:5" hidden="1" x14ac:dyDescent="0.5">
      <c r="B99" s="23"/>
      <c r="C99" s="373"/>
      <c r="D99" s="324"/>
      <c r="E99" s="6"/>
    </row>
    <row r="100" spans="2:5" hidden="1" x14ac:dyDescent="0.5">
      <c r="B100" s="24" t="s">
        <v>771</v>
      </c>
      <c r="C100" s="24"/>
      <c r="D100" s="325"/>
      <c r="E100" s="6"/>
    </row>
    <row r="101" spans="2:5" hidden="1" x14ac:dyDescent="0.5">
      <c r="B101" s="24"/>
      <c r="C101" s="24"/>
      <c r="D101" s="325"/>
      <c r="E101" s="6"/>
    </row>
    <row r="102" spans="2:5" hidden="1" x14ac:dyDescent="0.5">
      <c r="B102" s="24"/>
      <c r="C102" s="24"/>
      <c r="D102" s="325"/>
      <c r="E102" s="6"/>
    </row>
    <row r="103" spans="2:5" hidden="1" x14ac:dyDescent="0.5">
      <c r="B103" s="24"/>
      <c r="C103" s="24"/>
      <c r="D103" s="325"/>
      <c r="E103" s="6"/>
    </row>
    <row r="104" spans="2:5" hidden="1" x14ac:dyDescent="0.5">
      <c r="B104" s="24"/>
      <c r="C104" s="24"/>
      <c r="D104" s="325"/>
      <c r="E104" s="6"/>
    </row>
    <row r="105" spans="2:5" ht="33.950000000000003" hidden="1" customHeight="1" x14ac:dyDescent="0.5">
      <c r="B105" s="25" t="s">
        <v>772</v>
      </c>
      <c r="C105" s="25"/>
      <c r="D105" s="326"/>
      <c r="E105" s="6"/>
    </row>
    <row r="106" spans="2:5" hidden="1" x14ac:dyDescent="0.5">
      <c r="B106" s="26" t="s">
        <v>773</v>
      </c>
      <c r="C106" s="15"/>
      <c r="D106" s="327"/>
      <c r="E106" s="6"/>
    </row>
    <row r="107" spans="2:5" hidden="1" x14ac:dyDescent="0.5">
      <c r="B107" s="17" t="s">
        <v>774</v>
      </c>
      <c r="C107" s="15"/>
      <c r="D107" s="327"/>
      <c r="E107" s="6"/>
    </row>
    <row r="108" spans="2:5" hidden="1" x14ac:dyDescent="0.5">
      <c r="B108" s="18"/>
      <c r="C108" s="15"/>
      <c r="D108" s="327"/>
      <c r="E108" s="6"/>
    </row>
    <row r="109" spans="2:5" hidden="1" x14ac:dyDescent="0.5">
      <c r="B109" s="18"/>
      <c r="C109" s="15"/>
      <c r="D109" s="327"/>
      <c r="E109" s="6"/>
    </row>
    <row r="110" spans="2:5" hidden="1" x14ac:dyDescent="0.5">
      <c r="B110" s="18"/>
      <c r="C110" s="17"/>
      <c r="D110" s="327"/>
      <c r="E110" s="6"/>
    </row>
    <row r="111" spans="2:5" hidden="1" x14ac:dyDescent="0.5">
      <c r="B111" s="18"/>
      <c r="C111" s="17"/>
      <c r="D111" s="327"/>
      <c r="E111" s="6"/>
    </row>
    <row r="112" spans="2:5" hidden="1" x14ac:dyDescent="0.5">
      <c r="B112" s="18"/>
      <c r="C112" s="17"/>
      <c r="D112" s="327"/>
      <c r="E112" s="6"/>
    </row>
    <row r="113" spans="2:5" hidden="1" x14ac:dyDescent="0.5">
      <c r="B113" s="13" t="s">
        <v>775</v>
      </c>
      <c r="C113" s="15"/>
      <c r="D113" s="328"/>
      <c r="E113" s="6"/>
    </row>
    <row r="114" spans="2:5" hidden="1" x14ac:dyDescent="0.5">
      <c r="B114" s="13"/>
      <c r="C114" s="15"/>
      <c r="D114" s="328"/>
      <c r="E114" s="6"/>
    </row>
    <row r="115" spans="2:5" hidden="1" x14ac:dyDescent="0.5">
      <c r="B115" s="13"/>
      <c r="C115" s="15"/>
      <c r="D115" s="323"/>
      <c r="E115" s="6"/>
    </row>
    <row r="116" spans="2:5" hidden="1" x14ac:dyDescent="0.5">
      <c r="B116" s="13"/>
      <c r="C116" s="15"/>
      <c r="D116" s="323"/>
      <c r="E116" s="6"/>
    </row>
    <row r="117" spans="2:5" hidden="1" x14ac:dyDescent="0.5">
      <c r="B117" s="13"/>
      <c r="C117" s="15"/>
      <c r="D117" s="323"/>
      <c r="E117" s="6"/>
    </row>
    <row r="118" spans="2:5" hidden="1" x14ac:dyDescent="0.5">
      <c r="B118" s="13"/>
      <c r="C118" s="15"/>
      <c r="D118" s="323"/>
      <c r="E118" s="6"/>
    </row>
    <row r="119" spans="2:5" hidden="1" x14ac:dyDescent="0.5">
      <c r="B119" s="13"/>
      <c r="C119" s="17"/>
      <c r="D119" s="323"/>
      <c r="E119" s="6"/>
    </row>
    <row r="120" spans="2:5" hidden="1" x14ac:dyDescent="0.5">
      <c r="B120" s="373" t="s">
        <v>776</v>
      </c>
      <c r="C120" s="15"/>
      <c r="D120" s="374"/>
      <c r="E120" s="6"/>
    </row>
    <row r="121" spans="2:5" hidden="1" x14ac:dyDescent="0.5">
      <c r="B121" s="373"/>
      <c r="C121" s="15"/>
      <c r="D121" s="374"/>
      <c r="E121" s="6"/>
    </row>
    <row r="122" spans="2:5" hidden="1" x14ac:dyDescent="0.5">
      <c r="B122" s="373"/>
      <c r="C122" s="15"/>
      <c r="D122" s="374"/>
      <c r="E122" s="6"/>
    </row>
    <row r="123" spans="2:5" hidden="1" x14ac:dyDescent="0.5">
      <c r="B123" s="373"/>
      <c r="C123" s="15"/>
      <c r="D123" s="374"/>
      <c r="E123" s="6"/>
    </row>
    <row r="124" spans="2:5" ht="24.6" hidden="1" customHeight="1" x14ac:dyDescent="0.5">
      <c r="B124" s="25" t="s">
        <v>777</v>
      </c>
      <c r="C124" s="25"/>
      <c r="D124" s="326"/>
      <c r="E124" s="6"/>
    </row>
    <row r="125" spans="2:5" hidden="1" x14ac:dyDescent="0.5">
      <c r="B125" s="13" t="s">
        <v>778</v>
      </c>
      <c r="C125" s="13"/>
      <c r="D125" s="371"/>
      <c r="E125" s="6"/>
    </row>
    <row r="126" spans="2:5" hidden="1" x14ac:dyDescent="0.5">
      <c r="B126" s="13"/>
      <c r="C126" s="13"/>
      <c r="D126" s="371"/>
      <c r="E126" s="6"/>
    </row>
    <row r="127" spans="2:5" hidden="1" x14ac:dyDescent="0.5">
      <c r="B127" s="13"/>
      <c r="C127" s="13"/>
      <c r="D127" s="323"/>
      <c r="E127" s="6"/>
    </row>
    <row r="128" spans="2:5" hidden="1" x14ac:dyDescent="0.5">
      <c r="B128" s="375" t="s">
        <v>779</v>
      </c>
      <c r="C128" s="15"/>
      <c r="D128" s="374"/>
      <c r="E128" s="6"/>
    </row>
    <row r="129" spans="2:5" hidden="1" x14ac:dyDescent="0.5">
      <c r="B129" s="376"/>
      <c r="C129" s="15"/>
      <c r="D129" s="374"/>
      <c r="E129" s="6"/>
    </row>
    <row r="130" spans="2:5" hidden="1" x14ac:dyDescent="0.5">
      <c r="B130" s="18"/>
      <c r="C130" s="15"/>
      <c r="D130" s="374"/>
      <c r="E130" s="6"/>
    </row>
    <row r="131" spans="2:5" hidden="1" x14ac:dyDescent="0.5">
      <c r="B131" s="18"/>
      <c r="C131" s="15"/>
      <c r="D131" s="374"/>
      <c r="E131" s="6"/>
    </row>
    <row r="132" spans="2:5" ht="24.6" hidden="1" customHeight="1" x14ac:dyDescent="0.5">
      <c r="B132" s="25" t="s">
        <v>780</v>
      </c>
      <c r="C132" s="25"/>
      <c r="D132" s="326"/>
      <c r="E132" s="6"/>
    </row>
    <row r="133" spans="2:5" ht="18.95" hidden="1" customHeight="1" x14ac:dyDescent="0.5">
      <c r="B133" s="373" t="s">
        <v>781</v>
      </c>
      <c r="C133" s="15"/>
      <c r="D133" s="374"/>
      <c r="E133" s="6"/>
    </row>
    <row r="134" spans="2:5" hidden="1" x14ac:dyDescent="0.5">
      <c r="B134" s="373"/>
      <c r="C134" s="15"/>
      <c r="D134" s="374"/>
      <c r="E134" s="6"/>
    </row>
    <row r="135" spans="2:5" hidden="1" x14ac:dyDescent="0.5">
      <c r="B135" s="373"/>
      <c r="C135" s="15"/>
      <c r="D135" s="374"/>
      <c r="E135" s="6"/>
    </row>
    <row r="136" spans="2:5" hidden="1" x14ac:dyDescent="0.5">
      <c r="B136" s="373"/>
      <c r="C136" s="15"/>
      <c r="D136" s="374"/>
      <c r="E136" s="6"/>
    </row>
    <row r="137" spans="2:5" hidden="1" x14ac:dyDescent="0.5">
      <c r="B137" s="13" t="s">
        <v>782</v>
      </c>
      <c r="C137" s="15"/>
      <c r="D137" s="327"/>
      <c r="E137" s="6"/>
    </row>
    <row r="138" spans="2:5" hidden="1" x14ac:dyDescent="0.5">
      <c r="B138" s="13"/>
      <c r="C138" s="15"/>
      <c r="D138" s="327"/>
      <c r="E138" s="6"/>
    </row>
    <row r="139" spans="2:5" hidden="1" x14ac:dyDescent="0.5">
      <c r="B139" s="13"/>
      <c r="C139" s="15"/>
      <c r="D139" s="327"/>
      <c r="E139" s="6"/>
    </row>
    <row r="140" spans="2:5" hidden="1" x14ac:dyDescent="0.5">
      <c r="B140" s="13"/>
      <c r="C140" s="15"/>
      <c r="D140" s="327"/>
      <c r="E140" s="6"/>
    </row>
    <row r="141" spans="2:5" hidden="1" x14ac:dyDescent="0.5">
      <c r="B141" s="13"/>
      <c r="C141" s="15"/>
      <c r="D141" s="327"/>
      <c r="E141" s="6"/>
    </row>
    <row r="142" spans="2:5" ht="18.95" hidden="1" customHeight="1" x14ac:dyDescent="0.5">
      <c r="B142" s="13" t="s">
        <v>783</v>
      </c>
      <c r="C142" s="15"/>
      <c r="D142" s="327"/>
      <c r="E142" s="6"/>
    </row>
    <row r="143" spans="2:5" hidden="1" x14ac:dyDescent="0.5">
      <c r="B143" s="13"/>
      <c r="C143" s="15"/>
      <c r="D143" s="327"/>
      <c r="E143" s="6"/>
    </row>
    <row r="144" spans="2:5" hidden="1" x14ac:dyDescent="0.5">
      <c r="B144" s="13"/>
      <c r="C144" s="15"/>
      <c r="D144" s="327"/>
      <c r="E144" s="6"/>
    </row>
    <row r="145" spans="2:5" hidden="1" x14ac:dyDescent="0.5">
      <c r="B145" s="13"/>
      <c r="C145" s="15"/>
      <c r="D145" s="327"/>
      <c r="E145" s="6"/>
    </row>
    <row r="146" spans="2:5" ht="33.950000000000003" hidden="1" customHeight="1" x14ac:dyDescent="0.5">
      <c r="B146" s="25" t="s">
        <v>784</v>
      </c>
      <c r="C146" s="25"/>
      <c r="D146" s="326"/>
      <c r="E146" s="6"/>
    </row>
    <row r="147" spans="2:5" hidden="1" x14ac:dyDescent="0.5">
      <c r="B147" s="373" t="s">
        <v>785</v>
      </c>
      <c r="C147" s="13"/>
      <c r="D147" s="374"/>
      <c r="E147" s="6"/>
    </row>
    <row r="148" spans="2:5" hidden="1" x14ac:dyDescent="0.5">
      <c r="B148" s="373"/>
      <c r="C148" s="13"/>
      <c r="D148" s="374"/>
      <c r="E148" s="6"/>
    </row>
    <row r="149" spans="2:5" hidden="1" x14ac:dyDescent="0.5">
      <c r="B149" s="373"/>
      <c r="C149" s="13"/>
      <c r="D149" s="374"/>
      <c r="E149" s="6"/>
    </row>
    <row r="150" spans="2:5" ht="15" hidden="1" customHeight="1" x14ac:dyDescent="0.5">
      <c r="B150" s="373" t="s">
        <v>786</v>
      </c>
      <c r="C150" s="15"/>
      <c r="D150" s="374"/>
      <c r="E150" s="6"/>
    </row>
    <row r="151" spans="2:5" hidden="1" x14ac:dyDescent="0.5">
      <c r="B151" s="373"/>
      <c r="C151" s="15"/>
      <c r="D151" s="374"/>
      <c r="E151" s="6"/>
    </row>
    <row r="152" spans="2:5" hidden="1" x14ac:dyDescent="0.5">
      <c r="B152" s="373"/>
      <c r="C152" s="15"/>
      <c r="D152" s="374"/>
      <c r="E152" s="6"/>
    </row>
    <row r="153" spans="2:5" hidden="1" x14ac:dyDescent="0.5">
      <c r="B153" s="373"/>
      <c r="C153" s="15"/>
      <c r="D153" s="374"/>
      <c r="E153" s="6"/>
    </row>
    <row r="154" spans="2:5" ht="35.1" hidden="1" customHeight="1" x14ac:dyDescent="0.5">
      <c r="B154" s="27" t="s">
        <v>787</v>
      </c>
      <c r="C154" s="27"/>
      <c r="D154" s="329"/>
      <c r="E154" s="6"/>
    </row>
    <row r="155" spans="2:5" hidden="1" x14ac:dyDescent="0.5">
      <c r="B155" s="28" t="s">
        <v>788</v>
      </c>
      <c r="C155" s="28"/>
      <c r="D155" s="330"/>
      <c r="E155" s="6"/>
    </row>
    <row r="156" spans="2:5" hidden="1" x14ac:dyDescent="0.5">
      <c r="B156" s="28" t="s">
        <v>789</v>
      </c>
      <c r="C156" s="28"/>
      <c r="D156" s="330"/>
      <c r="E156" s="6"/>
    </row>
    <row r="157" spans="2:5" ht="33.950000000000003" hidden="1" customHeight="1" x14ac:dyDescent="0.5">
      <c r="B157" s="28" t="s">
        <v>790</v>
      </c>
      <c r="C157" s="28"/>
      <c r="D157" s="330"/>
      <c r="E157" s="6"/>
    </row>
    <row r="158" spans="2:5" hidden="1" x14ac:dyDescent="0.5">
      <c r="B158" s="29" t="s">
        <v>791</v>
      </c>
      <c r="C158" s="29"/>
      <c r="D158" s="331"/>
      <c r="E158" s="6"/>
    </row>
    <row r="159" spans="2:5" hidden="1" x14ac:dyDescent="0.5">
      <c r="B159" s="29"/>
      <c r="C159" s="29"/>
      <c r="D159" s="331"/>
      <c r="E159" s="6"/>
    </row>
    <row r="160" spans="2:5" hidden="1" x14ac:dyDescent="0.5">
      <c r="B160" s="29"/>
      <c r="C160" s="29"/>
      <c r="D160" s="331"/>
      <c r="E160" s="6"/>
    </row>
    <row r="161" spans="2:5" hidden="1" x14ac:dyDescent="0.5">
      <c r="B161" s="29"/>
      <c r="C161" s="29"/>
      <c r="D161" s="331"/>
      <c r="E161" s="6"/>
    </row>
    <row r="162" spans="2:5" hidden="1" x14ac:dyDescent="0.5">
      <c r="B162" s="24" t="s">
        <v>792</v>
      </c>
      <c r="C162" s="13"/>
      <c r="D162" s="325"/>
      <c r="E162" s="6"/>
    </row>
    <row r="163" spans="2:5" hidden="1" x14ac:dyDescent="0.5">
      <c r="B163" s="24"/>
      <c r="C163" s="13"/>
      <c r="D163" s="325"/>
      <c r="E163" s="6"/>
    </row>
    <row r="164" spans="2:5" hidden="1" x14ac:dyDescent="0.5">
      <c r="B164" s="24"/>
      <c r="C164" s="13"/>
      <c r="D164" s="325"/>
      <c r="E164" s="6"/>
    </row>
    <row r="165" spans="2:5" ht="33.950000000000003" hidden="1" customHeight="1" x14ac:dyDescent="0.5">
      <c r="B165" s="30" t="s">
        <v>326</v>
      </c>
      <c r="C165" s="30"/>
      <c r="D165" s="332"/>
      <c r="E165" s="6"/>
    </row>
    <row r="166" spans="2:5" ht="19.5" hidden="1" customHeight="1" x14ac:dyDescent="0.5">
      <c r="B166" s="23" t="s">
        <v>793</v>
      </c>
      <c r="C166" s="23"/>
      <c r="D166" s="324"/>
      <c r="E166" s="6"/>
    </row>
    <row r="167" spans="2:5" hidden="1" x14ac:dyDescent="0.5">
      <c r="B167" s="23"/>
      <c r="C167" s="23"/>
      <c r="D167" s="324"/>
      <c r="E167" s="6"/>
    </row>
    <row r="168" spans="2:5" hidden="1" x14ac:dyDescent="0.5">
      <c r="B168" s="23"/>
      <c r="C168" s="23"/>
      <c r="D168" s="324"/>
      <c r="E168" s="6"/>
    </row>
    <row r="169" spans="2:5" ht="33.950000000000003" hidden="1" customHeight="1" x14ac:dyDescent="0.5">
      <c r="B169" s="30" t="s">
        <v>342</v>
      </c>
      <c r="C169" s="30"/>
      <c r="D169" s="332"/>
      <c r="E169" s="6"/>
    </row>
    <row r="170" spans="2:5" ht="21.6" hidden="1" customHeight="1" x14ac:dyDescent="0.5">
      <c r="B170" s="13" t="s">
        <v>794</v>
      </c>
      <c r="C170" s="15"/>
      <c r="D170" s="327"/>
      <c r="E170" s="6"/>
    </row>
    <row r="171" spans="2:5" hidden="1" x14ac:dyDescent="0.5">
      <c r="B171" s="13"/>
      <c r="C171" s="15"/>
      <c r="D171" s="327"/>
      <c r="E171" s="6"/>
    </row>
    <row r="172" spans="2:5" hidden="1" x14ac:dyDescent="0.5">
      <c r="B172" s="13"/>
      <c r="C172" s="15"/>
      <c r="D172" s="327"/>
      <c r="E172" s="6"/>
    </row>
    <row r="173" spans="2:5" hidden="1" x14ac:dyDescent="0.5">
      <c r="B173" s="13"/>
      <c r="C173" s="15"/>
      <c r="D173" s="327"/>
      <c r="E173" s="6"/>
    </row>
    <row r="174" spans="2:5" hidden="1" x14ac:dyDescent="0.5">
      <c r="B174" s="22" t="s">
        <v>795</v>
      </c>
      <c r="C174" s="15"/>
      <c r="D174" s="327"/>
      <c r="E174" s="6"/>
    </row>
    <row r="175" spans="2:5" hidden="1" x14ac:dyDescent="0.5">
      <c r="B175" s="22"/>
      <c r="C175" s="15"/>
      <c r="D175" s="327"/>
      <c r="E175" s="6"/>
    </row>
    <row r="176" spans="2:5" hidden="1" x14ac:dyDescent="0.5">
      <c r="B176" s="22"/>
      <c r="C176" s="15"/>
      <c r="D176" s="327"/>
      <c r="E176" s="6"/>
    </row>
    <row r="177" spans="2:5" hidden="1" x14ac:dyDescent="0.5">
      <c r="B177" s="22"/>
      <c r="C177" s="15"/>
      <c r="D177" s="327"/>
      <c r="E177" s="6"/>
    </row>
    <row r="178" spans="2:5" hidden="1" x14ac:dyDescent="0.5">
      <c r="B178" s="22"/>
      <c r="C178" s="15"/>
      <c r="D178" s="327"/>
      <c r="E178" s="6"/>
    </row>
    <row r="179" spans="2:5" hidden="1" x14ac:dyDescent="0.5">
      <c r="B179" s="17" t="s">
        <v>796</v>
      </c>
      <c r="C179" s="15"/>
      <c r="D179" s="328"/>
      <c r="E179" s="6"/>
    </row>
    <row r="180" spans="2:5" ht="30" hidden="1" customHeight="1" x14ac:dyDescent="0.5">
      <c r="B180" s="13" t="s">
        <v>797</v>
      </c>
      <c r="C180" s="13"/>
      <c r="D180" s="374"/>
      <c r="E180" s="6"/>
    </row>
    <row r="181" spans="2:5" hidden="1" x14ac:dyDescent="0.5">
      <c r="B181" s="13"/>
      <c r="C181" s="13"/>
      <c r="D181" s="374"/>
      <c r="E181" s="6"/>
    </row>
    <row r="182" spans="2:5" ht="43.5" hidden="1" customHeight="1" x14ac:dyDescent="0.5">
      <c r="B182" s="30" t="s">
        <v>404</v>
      </c>
      <c r="C182" s="30"/>
      <c r="D182" s="332"/>
      <c r="E182" s="6"/>
    </row>
    <row r="183" spans="2:5" ht="15.6" hidden="1" customHeight="1" x14ac:dyDescent="0.5">
      <c r="B183" s="373" t="s">
        <v>798</v>
      </c>
      <c r="C183" s="17"/>
      <c r="D183" s="327"/>
      <c r="E183" s="6"/>
    </row>
    <row r="184" spans="2:5" hidden="1" x14ac:dyDescent="0.5">
      <c r="B184" s="373"/>
      <c r="C184" s="17"/>
      <c r="D184" s="327"/>
      <c r="E184" s="6"/>
    </row>
    <row r="185" spans="2:5" ht="20.45" hidden="1" customHeight="1" x14ac:dyDescent="0.5">
      <c r="B185" s="13" t="s">
        <v>799</v>
      </c>
      <c r="C185" s="17"/>
      <c r="D185" s="327"/>
      <c r="E185" s="6"/>
    </row>
    <row r="186" spans="2:5" hidden="1" x14ac:dyDescent="0.5">
      <c r="B186" s="13"/>
      <c r="C186" s="17"/>
      <c r="D186" s="327"/>
      <c r="E186" s="6"/>
    </row>
    <row r="187" spans="2:5" ht="33.950000000000003" hidden="1" customHeight="1" x14ac:dyDescent="0.5">
      <c r="B187" s="30" t="s">
        <v>426</v>
      </c>
      <c r="C187" s="30"/>
      <c r="D187" s="332"/>
      <c r="E187" s="6"/>
    </row>
    <row r="188" spans="2:5" hidden="1" x14ac:dyDescent="0.5">
      <c r="B188" s="31" t="s">
        <v>800</v>
      </c>
      <c r="C188" s="13"/>
      <c r="D188" s="324"/>
      <c r="E188" s="6"/>
    </row>
    <row r="189" spans="2:5" hidden="1" x14ac:dyDescent="0.5">
      <c r="B189" s="32"/>
      <c r="C189" s="13"/>
      <c r="D189" s="324"/>
      <c r="E189" s="6"/>
    </row>
    <row r="190" spans="2:5" hidden="1" x14ac:dyDescent="0.5">
      <c r="B190" s="31" t="s">
        <v>801</v>
      </c>
      <c r="C190" s="13"/>
      <c r="D190" s="324"/>
      <c r="E190" s="6"/>
    </row>
    <row r="191" spans="2:5" hidden="1" x14ac:dyDescent="0.5">
      <c r="B191" s="18"/>
      <c r="C191" s="13"/>
      <c r="D191" s="324"/>
      <c r="E191" s="6"/>
    </row>
    <row r="192" spans="2:5" hidden="1" x14ac:dyDescent="0.5">
      <c r="B192" s="373" t="s">
        <v>802</v>
      </c>
      <c r="C192" s="15"/>
      <c r="D192" s="327"/>
      <c r="E192" s="6"/>
    </row>
    <row r="193" spans="2:5" hidden="1" x14ac:dyDescent="0.5">
      <c r="B193" s="373"/>
      <c r="C193" s="15"/>
      <c r="D193" s="327"/>
      <c r="E193" s="6"/>
    </row>
    <row r="194" spans="2:5" hidden="1" x14ac:dyDescent="0.5">
      <c r="B194" s="373"/>
      <c r="C194" s="15"/>
      <c r="D194" s="327"/>
      <c r="E194" s="6"/>
    </row>
    <row r="195" spans="2:5" hidden="1" x14ac:dyDescent="0.5">
      <c r="B195" s="373"/>
      <c r="C195" s="15"/>
      <c r="D195" s="327"/>
      <c r="E195" s="6"/>
    </row>
    <row r="196" spans="2:5" hidden="1" x14ac:dyDescent="0.5">
      <c r="B196" s="373"/>
      <c r="C196" s="15"/>
      <c r="D196" s="327"/>
      <c r="E196" s="6"/>
    </row>
    <row r="197" spans="2:5" hidden="1" x14ac:dyDescent="0.5">
      <c r="B197" s="375" t="s">
        <v>803</v>
      </c>
      <c r="C197" s="17"/>
      <c r="D197" s="371"/>
      <c r="E197" s="6"/>
    </row>
    <row r="198" spans="2:5" ht="42.75" hidden="1" x14ac:dyDescent="0.5">
      <c r="B198" s="33" t="s">
        <v>804</v>
      </c>
      <c r="C198" s="13"/>
      <c r="D198" s="328"/>
      <c r="E198" s="6"/>
    </row>
    <row r="199" spans="2:5" hidden="1" x14ac:dyDescent="0.5">
      <c r="B199" s="17"/>
      <c r="C199" s="13"/>
      <c r="D199" s="328"/>
      <c r="E199" s="6"/>
    </row>
    <row r="200" spans="2:5" hidden="1" x14ac:dyDescent="0.5">
      <c r="B200" s="17" t="s">
        <v>805</v>
      </c>
      <c r="C200" s="13"/>
      <c r="D200" s="323"/>
      <c r="E200" s="6"/>
    </row>
    <row r="201" spans="2:5" ht="43.5" hidden="1" customHeight="1" x14ac:dyDescent="0.5">
      <c r="B201" s="30" t="s">
        <v>507</v>
      </c>
      <c r="C201" s="30"/>
      <c r="D201" s="332"/>
      <c r="E201" s="6"/>
    </row>
    <row r="202" spans="2:5" hidden="1" x14ac:dyDescent="0.5">
      <c r="B202" s="22" t="s">
        <v>806</v>
      </c>
      <c r="C202" s="15"/>
      <c r="D202" s="327"/>
      <c r="E202" s="6"/>
    </row>
    <row r="203" spans="2:5" hidden="1" x14ac:dyDescent="0.5">
      <c r="B203" s="22"/>
      <c r="C203" s="15"/>
      <c r="D203" s="327"/>
      <c r="E203" s="6"/>
    </row>
    <row r="204" spans="2:5" hidden="1" x14ac:dyDescent="0.5">
      <c r="B204" s="22"/>
      <c r="C204" s="15"/>
      <c r="D204" s="327"/>
      <c r="E204" s="6"/>
    </row>
    <row r="205" spans="2:5" hidden="1" x14ac:dyDescent="0.5">
      <c r="B205" s="22"/>
      <c r="C205" s="15"/>
      <c r="D205" s="327"/>
      <c r="E205" s="6"/>
    </row>
    <row r="206" spans="2:5" hidden="1" x14ac:dyDescent="0.5">
      <c r="B206" s="22"/>
      <c r="C206" s="15"/>
      <c r="D206" s="327"/>
      <c r="E206" s="6"/>
    </row>
    <row r="207" spans="2:5" ht="15.6" hidden="1" customHeight="1" x14ac:dyDescent="0.5">
      <c r="B207" s="34" t="s">
        <v>807</v>
      </c>
      <c r="C207" s="34"/>
      <c r="D207" s="333"/>
      <c r="E207" s="6"/>
    </row>
    <row r="208" spans="2:5" ht="15.95" hidden="1" customHeight="1" x14ac:dyDescent="0.5">
      <c r="B208" s="34"/>
      <c r="C208" s="34"/>
      <c r="D208" s="333"/>
      <c r="E208" s="6"/>
    </row>
    <row r="209" spans="2:5" ht="24.6" hidden="1" customHeight="1" x14ac:dyDescent="0.5">
      <c r="B209" s="35" t="s">
        <v>509</v>
      </c>
      <c r="C209" s="35"/>
      <c r="D209" s="334"/>
      <c r="E209" s="6"/>
    </row>
    <row r="210" spans="2:5" hidden="1" x14ac:dyDescent="0.5">
      <c r="B210" s="23" t="s">
        <v>808</v>
      </c>
      <c r="C210" s="23"/>
      <c r="D210" s="324"/>
      <c r="E210" s="6"/>
    </row>
    <row r="211" spans="2:5" hidden="1" x14ac:dyDescent="0.5">
      <c r="B211" s="23"/>
      <c r="C211" s="23"/>
      <c r="D211" s="324"/>
      <c r="E211" s="6"/>
    </row>
    <row r="212" spans="2:5" ht="21" hidden="1" customHeight="1" x14ac:dyDescent="0.5">
      <c r="B212" s="373" t="s">
        <v>809</v>
      </c>
      <c r="C212" s="13"/>
      <c r="D212" s="327"/>
      <c r="E212" s="6"/>
    </row>
    <row r="213" spans="2:5" hidden="1" x14ac:dyDescent="0.5">
      <c r="B213" s="373"/>
      <c r="C213" s="13"/>
      <c r="D213" s="327"/>
      <c r="E213" s="6"/>
    </row>
    <row r="214" spans="2:5" hidden="1" x14ac:dyDescent="0.5">
      <c r="B214" s="373" t="s">
        <v>810</v>
      </c>
      <c r="C214" s="13"/>
      <c r="D214" s="327"/>
      <c r="E214" s="6"/>
    </row>
    <row r="215" spans="2:5" hidden="1" x14ac:dyDescent="0.5">
      <c r="B215" s="373"/>
      <c r="C215" s="13"/>
      <c r="D215" s="327"/>
      <c r="E215" s="6"/>
    </row>
    <row r="216" spans="2:5" hidden="1" x14ac:dyDescent="0.5">
      <c r="B216" s="373"/>
      <c r="C216" s="13"/>
      <c r="D216" s="327"/>
      <c r="E216" s="6"/>
    </row>
    <row r="217" spans="2:5" hidden="1" x14ac:dyDescent="0.5">
      <c r="B217" s="373" t="s">
        <v>811</v>
      </c>
      <c r="C217" s="13"/>
      <c r="D217" s="327"/>
      <c r="E217" s="6"/>
    </row>
    <row r="218" spans="2:5" hidden="1" x14ac:dyDescent="0.5">
      <c r="B218" s="373"/>
      <c r="C218" s="13"/>
      <c r="D218" s="327"/>
      <c r="E218" s="6"/>
    </row>
    <row r="219" spans="2:5" hidden="1" x14ac:dyDescent="0.5">
      <c r="B219" s="373"/>
      <c r="C219" s="13"/>
      <c r="D219" s="327"/>
      <c r="E219" s="6"/>
    </row>
    <row r="220" spans="2:5" ht="18" hidden="1" customHeight="1" x14ac:dyDescent="0.5">
      <c r="B220" s="373" t="s">
        <v>812</v>
      </c>
      <c r="C220" s="13"/>
      <c r="D220" s="327"/>
      <c r="E220" s="6"/>
    </row>
    <row r="221" spans="2:5" hidden="1" x14ac:dyDescent="0.5">
      <c r="B221" s="373"/>
      <c r="C221" s="13"/>
      <c r="D221" s="327"/>
      <c r="E221" s="6"/>
    </row>
    <row r="222" spans="2:5" ht="24.6" hidden="1" customHeight="1" x14ac:dyDescent="0.5">
      <c r="B222" s="36" t="s">
        <v>510</v>
      </c>
      <c r="C222" s="36"/>
      <c r="D222" s="335"/>
      <c r="E222" s="6"/>
    </row>
    <row r="223" spans="2:5" hidden="1" x14ac:dyDescent="0.5">
      <c r="B223" s="373" t="s">
        <v>813</v>
      </c>
      <c r="C223" s="15"/>
      <c r="D223" s="374"/>
      <c r="E223" s="6"/>
    </row>
    <row r="224" spans="2:5" hidden="1" x14ac:dyDescent="0.5">
      <c r="B224" s="373"/>
      <c r="C224" s="15"/>
      <c r="D224" s="374"/>
      <c r="E224" s="6"/>
    </row>
    <row r="225" spans="2:5" hidden="1" x14ac:dyDescent="0.5">
      <c r="B225" s="373"/>
      <c r="C225" s="15"/>
      <c r="D225" s="374"/>
      <c r="E225" s="6"/>
    </row>
    <row r="226" spans="2:5" hidden="1" x14ac:dyDescent="0.5">
      <c r="B226" s="373"/>
      <c r="C226" s="372"/>
      <c r="D226" s="374"/>
      <c r="E226" s="6"/>
    </row>
    <row r="227" spans="2:5" hidden="1" x14ac:dyDescent="0.5">
      <c r="B227" s="373"/>
      <c r="C227" s="18"/>
      <c r="D227" s="374"/>
      <c r="E227" s="6"/>
    </row>
    <row r="228" spans="2:5" ht="36" hidden="1" customHeight="1" x14ac:dyDescent="0.5">
      <c r="B228" s="373" t="s">
        <v>814</v>
      </c>
      <c r="C228" s="15"/>
      <c r="D228" s="374"/>
      <c r="E228" s="6"/>
    </row>
    <row r="229" spans="2:5" hidden="1" x14ac:dyDescent="0.5">
      <c r="B229" s="373"/>
      <c r="C229" s="15"/>
      <c r="D229" s="374"/>
      <c r="E229" s="6"/>
    </row>
    <row r="230" spans="2:5" hidden="1" x14ac:dyDescent="0.5">
      <c r="B230" s="373"/>
      <c r="C230" s="15"/>
      <c r="D230" s="374"/>
      <c r="E230" s="6"/>
    </row>
    <row r="231" spans="2:5" hidden="1" x14ac:dyDescent="0.5">
      <c r="B231" s="373"/>
      <c r="C231" s="15"/>
      <c r="D231" s="374"/>
      <c r="E231" s="6"/>
    </row>
    <row r="232" spans="2:5" hidden="1" x14ac:dyDescent="0.5">
      <c r="B232" s="373" t="s">
        <v>815</v>
      </c>
      <c r="C232" s="15"/>
      <c r="D232" s="374"/>
      <c r="E232" s="6"/>
    </row>
    <row r="233" spans="2:5" hidden="1" x14ac:dyDescent="0.5">
      <c r="B233" s="373"/>
      <c r="C233" s="15"/>
      <c r="D233" s="374"/>
      <c r="E233" s="6"/>
    </row>
    <row r="234" spans="2:5" hidden="1" x14ac:dyDescent="0.5">
      <c r="B234" s="373"/>
      <c r="C234" s="15"/>
      <c r="D234" s="374"/>
      <c r="E234" s="6"/>
    </row>
    <row r="235" spans="2:5" hidden="1" x14ac:dyDescent="0.5">
      <c r="B235" s="373"/>
      <c r="C235" s="18"/>
      <c r="D235" s="374"/>
      <c r="E235" s="6"/>
    </row>
    <row r="236" spans="2:5" hidden="1" x14ac:dyDescent="0.5">
      <c r="B236" s="373"/>
      <c r="C236" s="18"/>
      <c r="D236" s="374"/>
      <c r="E236" s="6"/>
    </row>
    <row r="237" spans="2:5" hidden="1" x14ac:dyDescent="0.5">
      <c r="B237" s="373" t="s">
        <v>816</v>
      </c>
      <c r="C237" s="15"/>
      <c r="D237" s="374"/>
      <c r="E237" s="6"/>
    </row>
    <row r="238" spans="2:5" hidden="1" x14ac:dyDescent="0.5">
      <c r="B238" s="373"/>
      <c r="C238" s="15"/>
      <c r="D238" s="374"/>
      <c r="E238" s="6"/>
    </row>
    <row r="239" spans="2:5" hidden="1" x14ac:dyDescent="0.5">
      <c r="B239" s="373"/>
      <c r="C239" s="15"/>
      <c r="D239" s="374"/>
      <c r="E239" s="6"/>
    </row>
    <row r="240" spans="2:5" hidden="1" x14ac:dyDescent="0.5">
      <c r="B240" s="373"/>
      <c r="C240" s="15"/>
      <c r="D240" s="374"/>
      <c r="E240" s="6"/>
    </row>
    <row r="241" spans="2:5" ht="24.6" hidden="1" customHeight="1" x14ac:dyDescent="0.5">
      <c r="B241" s="36" t="s">
        <v>817</v>
      </c>
      <c r="C241" s="36"/>
      <c r="D241" s="335"/>
      <c r="E241" s="6"/>
    </row>
    <row r="242" spans="2:5" hidden="1" x14ac:dyDescent="0.5">
      <c r="B242" s="375" t="s">
        <v>818</v>
      </c>
      <c r="C242" s="372"/>
      <c r="D242" s="371"/>
      <c r="E242" s="6"/>
    </row>
    <row r="243" spans="2:5" ht="24.6" hidden="1" customHeight="1" x14ac:dyDescent="0.5">
      <c r="B243" s="36" t="s">
        <v>582</v>
      </c>
      <c r="C243" s="36"/>
      <c r="D243" s="335"/>
      <c r="E243" s="6"/>
    </row>
    <row r="244" spans="2:5" ht="74.099999999999994" hidden="1" customHeight="1" x14ac:dyDescent="0.5">
      <c r="B244" s="373" t="s">
        <v>819</v>
      </c>
      <c r="C244" s="15"/>
      <c r="D244" s="374"/>
      <c r="E244" s="6"/>
    </row>
    <row r="245" spans="2:5" hidden="1" x14ac:dyDescent="0.5">
      <c r="B245" s="373"/>
      <c r="C245" s="15"/>
      <c r="D245" s="374"/>
      <c r="E245" s="6"/>
    </row>
    <row r="246" spans="2:5" hidden="1" x14ac:dyDescent="0.5">
      <c r="B246" s="373"/>
      <c r="C246" s="15"/>
      <c r="D246" s="374"/>
      <c r="E246" s="6"/>
    </row>
    <row r="247" spans="2:5" ht="50.45" hidden="1" customHeight="1" x14ac:dyDescent="0.5">
      <c r="B247" s="373" t="s">
        <v>820</v>
      </c>
      <c r="C247" s="373"/>
      <c r="D247" s="374"/>
      <c r="E247" s="6"/>
    </row>
    <row r="248" spans="2:5" hidden="1" x14ac:dyDescent="0.5">
      <c r="B248" s="373"/>
      <c r="C248" s="373"/>
      <c r="D248" s="374"/>
      <c r="E248" s="6"/>
    </row>
    <row r="249" spans="2:5" hidden="1" x14ac:dyDescent="0.5">
      <c r="B249" s="373"/>
      <c r="C249" s="373"/>
      <c r="D249" s="374"/>
      <c r="E249" s="6"/>
    </row>
    <row r="250" spans="2:5" ht="24.6" hidden="1" customHeight="1" x14ac:dyDescent="0.5">
      <c r="B250" s="36" t="s">
        <v>588</v>
      </c>
      <c r="C250" s="36"/>
      <c r="D250" s="335"/>
      <c r="E250" s="6"/>
    </row>
    <row r="251" spans="2:5" hidden="1" x14ac:dyDescent="0.5">
      <c r="B251" s="373" t="s">
        <v>821</v>
      </c>
      <c r="C251" s="15"/>
      <c r="D251" s="374"/>
      <c r="E251" s="6"/>
    </row>
    <row r="252" spans="2:5" hidden="1" x14ac:dyDescent="0.5">
      <c r="B252" s="373"/>
      <c r="C252" s="15"/>
      <c r="D252" s="374"/>
      <c r="E252" s="6"/>
    </row>
    <row r="253" spans="2:5" hidden="1" x14ac:dyDescent="0.5">
      <c r="B253" s="373"/>
      <c r="C253" s="15"/>
      <c r="D253" s="374"/>
      <c r="E253" s="6"/>
    </row>
    <row r="254" spans="2:5" hidden="1" x14ac:dyDescent="0.5">
      <c r="B254" s="373"/>
      <c r="C254" s="15"/>
      <c r="D254" s="374"/>
      <c r="E254" s="6"/>
    </row>
    <row r="255" spans="2:5" hidden="1" x14ac:dyDescent="0.5">
      <c r="B255" s="373"/>
      <c r="C255" s="15"/>
      <c r="D255" s="374"/>
      <c r="E255" s="6"/>
    </row>
    <row r="256" spans="2:5" ht="21" hidden="1" x14ac:dyDescent="0.5">
      <c r="B256" s="37" t="s">
        <v>822</v>
      </c>
      <c r="C256" s="37"/>
      <c r="D256" s="336"/>
      <c r="E256" s="6"/>
    </row>
    <row r="257" spans="2:5" ht="26.45" hidden="1" customHeight="1" x14ac:dyDescent="0.5">
      <c r="B257" s="38" t="s">
        <v>823</v>
      </c>
      <c r="C257" s="38"/>
      <c r="D257" s="337"/>
      <c r="E257" s="6"/>
    </row>
    <row r="258" spans="2:5" ht="18.600000000000001" hidden="1" customHeight="1" x14ac:dyDescent="0.5">
      <c r="B258" s="29" t="s">
        <v>824</v>
      </c>
      <c r="C258" s="29"/>
      <c r="D258" s="331"/>
      <c r="E258" s="6"/>
    </row>
    <row r="259" spans="2:5" hidden="1" x14ac:dyDescent="0.5">
      <c r="B259" s="29"/>
      <c r="C259" s="29"/>
      <c r="D259" s="331"/>
      <c r="E259" s="6"/>
    </row>
    <row r="260" spans="2:5" hidden="1" x14ac:dyDescent="0.5">
      <c r="B260" s="29"/>
      <c r="C260" s="29"/>
      <c r="D260" s="331"/>
      <c r="E260" s="6"/>
    </row>
    <row r="261" spans="2:5" hidden="1" x14ac:dyDescent="0.5">
      <c r="B261" s="39" t="s">
        <v>825</v>
      </c>
      <c r="C261" s="40"/>
      <c r="D261" s="338"/>
      <c r="E261" s="6"/>
    </row>
    <row r="262" spans="2:5" ht="21.6" hidden="1" customHeight="1" x14ac:dyDescent="0.5">
      <c r="B262" s="29" t="s">
        <v>826</v>
      </c>
      <c r="C262" s="29"/>
      <c r="D262" s="331"/>
      <c r="E262" s="6"/>
    </row>
    <row r="263" spans="2:5" hidden="1" x14ac:dyDescent="0.5">
      <c r="B263" s="29"/>
      <c r="C263" s="29"/>
      <c r="D263" s="331"/>
      <c r="E263" s="6"/>
    </row>
    <row r="264" spans="2:5" hidden="1" x14ac:dyDescent="0.5">
      <c r="B264" s="29"/>
      <c r="C264" s="29"/>
      <c r="D264" s="331"/>
      <c r="E264" s="6"/>
    </row>
    <row r="265" spans="2:5" hidden="1" x14ac:dyDescent="0.5">
      <c r="B265" s="41" t="s">
        <v>827</v>
      </c>
      <c r="C265" s="40"/>
      <c r="D265" s="338"/>
      <c r="E265" s="6"/>
    </row>
    <row r="266" spans="2:5" hidden="1" x14ac:dyDescent="0.5">
      <c r="B266" s="29" t="s">
        <v>828</v>
      </c>
      <c r="C266" s="29"/>
      <c r="D266" s="331"/>
      <c r="E266" s="6"/>
    </row>
    <row r="267" spans="2:5" hidden="1" x14ac:dyDescent="0.5">
      <c r="B267" s="29"/>
      <c r="C267" s="29"/>
      <c r="D267" s="331"/>
      <c r="E267" s="6"/>
    </row>
    <row r="268" spans="2:5" hidden="1" x14ac:dyDescent="0.5">
      <c r="B268" s="29"/>
      <c r="C268" s="29"/>
      <c r="D268" s="331"/>
      <c r="E268" s="6"/>
    </row>
    <row r="269" spans="2:5" ht="21" hidden="1" customHeight="1" x14ac:dyDescent="0.5">
      <c r="B269" s="42" t="s">
        <v>829</v>
      </c>
      <c r="C269" s="42"/>
      <c r="D269" s="339"/>
      <c r="E269" s="6"/>
    </row>
    <row r="270" spans="2:5" ht="43.5" hidden="1" customHeight="1" x14ac:dyDescent="0.5">
      <c r="B270" s="43" t="s">
        <v>830</v>
      </c>
      <c r="C270" s="43"/>
      <c r="D270" s="340"/>
      <c r="E270" s="6"/>
    </row>
    <row r="271" spans="2:5" hidden="1" x14ac:dyDescent="0.5">
      <c r="B271" s="44" t="s">
        <v>831</v>
      </c>
      <c r="C271" s="377"/>
      <c r="D271" s="341"/>
      <c r="E271" s="6"/>
    </row>
    <row r="272" spans="2:5" hidden="1" x14ac:dyDescent="0.5">
      <c r="B272" s="44"/>
      <c r="C272" s="377"/>
      <c r="D272" s="341"/>
      <c r="E272" s="6"/>
    </row>
    <row r="273" spans="2:5" hidden="1" x14ac:dyDescent="0.5">
      <c r="B273" s="45" t="s">
        <v>832</v>
      </c>
      <c r="C273" s="46"/>
      <c r="D273" s="341"/>
      <c r="E273" s="6"/>
    </row>
    <row r="274" spans="2:5" hidden="1" x14ac:dyDescent="0.5">
      <c r="B274" s="45" t="s">
        <v>833</v>
      </c>
      <c r="C274" s="46"/>
      <c r="D274" s="341"/>
      <c r="E274" s="6"/>
    </row>
    <row r="275" spans="2:5" hidden="1" x14ac:dyDescent="0.5">
      <c r="B275" s="45" t="s">
        <v>834</v>
      </c>
      <c r="C275" s="46"/>
      <c r="D275" s="341"/>
      <c r="E275" s="6"/>
    </row>
    <row r="276" spans="2:5" hidden="1" x14ac:dyDescent="0.5">
      <c r="B276" s="47"/>
      <c r="C276" s="46"/>
      <c r="D276" s="341"/>
      <c r="E276" s="6"/>
    </row>
    <row r="277" spans="2:5" hidden="1" x14ac:dyDescent="0.5">
      <c r="B277" s="47"/>
      <c r="C277" s="46"/>
      <c r="D277" s="341"/>
      <c r="E277" s="6"/>
    </row>
    <row r="278" spans="2:5" hidden="1" x14ac:dyDescent="0.5">
      <c r="B278" s="47"/>
      <c r="C278" s="378"/>
      <c r="D278" s="341"/>
      <c r="E278" s="6"/>
    </row>
    <row r="279" spans="2:5" hidden="1" x14ac:dyDescent="0.5">
      <c r="B279" s="45" t="s">
        <v>835</v>
      </c>
      <c r="C279" s="48"/>
      <c r="D279" s="342"/>
      <c r="E279" s="6"/>
    </row>
    <row r="280" spans="2:5" hidden="1" x14ac:dyDescent="0.5">
      <c r="B280" s="45" t="s">
        <v>836</v>
      </c>
      <c r="C280" s="46"/>
      <c r="D280" s="342"/>
      <c r="E280" s="6"/>
    </row>
    <row r="281" spans="2:5" hidden="1" x14ac:dyDescent="0.5">
      <c r="B281" s="45"/>
      <c r="C281" s="46"/>
      <c r="D281" s="342"/>
      <c r="E281" s="6"/>
    </row>
    <row r="282" spans="2:5" hidden="1" x14ac:dyDescent="0.5">
      <c r="B282" s="45"/>
      <c r="C282" s="48"/>
      <c r="D282" s="342"/>
      <c r="E282" s="6"/>
    </row>
    <row r="283" spans="2:5" hidden="1" x14ac:dyDescent="0.5">
      <c r="B283" s="45"/>
      <c r="C283" s="49"/>
      <c r="D283" s="343"/>
      <c r="E283" s="6"/>
    </row>
    <row r="284" spans="2:5" hidden="1" x14ac:dyDescent="0.5">
      <c r="B284" s="45"/>
      <c r="C284" s="49"/>
      <c r="D284" s="343"/>
      <c r="E284" s="6"/>
    </row>
    <row r="285" spans="2:5" hidden="1" x14ac:dyDescent="0.5">
      <c r="B285" s="45"/>
      <c r="C285" s="49"/>
      <c r="D285" s="343"/>
      <c r="E285" s="6"/>
    </row>
    <row r="286" spans="2:5" hidden="1" x14ac:dyDescent="0.5">
      <c r="B286" s="45" t="s">
        <v>837</v>
      </c>
      <c r="C286" s="46"/>
      <c r="D286" s="342"/>
      <c r="E286" s="6"/>
    </row>
    <row r="287" spans="2:5" hidden="1" x14ac:dyDescent="0.5">
      <c r="B287" s="45"/>
      <c r="C287" s="379"/>
      <c r="D287" s="342"/>
      <c r="E287" s="6"/>
    </row>
    <row r="288" spans="2:5" hidden="1" x14ac:dyDescent="0.5">
      <c r="B288" s="45"/>
      <c r="C288" s="49"/>
      <c r="D288" s="342"/>
      <c r="E288" s="6"/>
    </row>
    <row r="289" spans="2:5" hidden="1" x14ac:dyDescent="0.5">
      <c r="B289" s="45"/>
      <c r="C289" s="49"/>
      <c r="D289" s="342"/>
      <c r="E289" s="6"/>
    </row>
    <row r="290" spans="2:5" hidden="1" x14ac:dyDescent="0.5">
      <c r="B290" s="45" t="s">
        <v>838</v>
      </c>
      <c r="C290" s="44"/>
      <c r="D290" s="342"/>
      <c r="E290" s="6"/>
    </row>
    <row r="291" spans="2:5" hidden="1" x14ac:dyDescent="0.5">
      <c r="B291" s="45"/>
      <c r="C291" s="44"/>
      <c r="D291" s="342"/>
      <c r="E291" s="6"/>
    </row>
    <row r="292" spans="2:5" hidden="1" x14ac:dyDescent="0.5">
      <c r="B292" s="45"/>
      <c r="C292" s="44"/>
      <c r="D292" s="342"/>
      <c r="E292" s="6"/>
    </row>
    <row r="293" spans="2:5" hidden="1" x14ac:dyDescent="0.5">
      <c r="B293" s="45"/>
      <c r="C293" s="44"/>
      <c r="D293" s="342"/>
      <c r="E293" s="6"/>
    </row>
    <row r="294" spans="2:5" hidden="1" x14ac:dyDescent="0.5">
      <c r="B294" s="45"/>
      <c r="C294" s="44"/>
      <c r="D294" s="343"/>
      <c r="E294" s="6"/>
    </row>
    <row r="295" spans="2:5" hidden="1" x14ac:dyDescent="0.5">
      <c r="B295" s="45"/>
      <c r="C295" s="44"/>
      <c r="D295" s="343"/>
      <c r="E295" s="6"/>
    </row>
    <row r="296" spans="2:5" hidden="1" x14ac:dyDescent="0.5">
      <c r="B296" s="45"/>
      <c r="C296" s="44"/>
      <c r="D296" s="343"/>
      <c r="E296" s="6"/>
    </row>
    <row r="297" spans="2:5" hidden="1" x14ac:dyDescent="0.5">
      <c r="B297" s="45"/>
      <c r="C297" s="44"/>
      <c r="D297" s="343"/>
      <c r="E297" s="6"/>
    </row>
    <row r="298" spans="2:5" hidden="1" x14ac:dyDescent="0.5">
      <c r="B298" s="45" t="s">
        <v>839</v>
      </c>
      <c r="C298" s="46"/>
      <c r="D298" s="342"/>
      <c r="E298" s="6"/>
    </row>
    <row r="299" spans="2:5" hidden="1" x14ac:dyDescent="0.5">
      <c r="B299" s="45"/>
      <c r="C299" s="46"/>
      <c r="D299" s="342"/>
      <c r="E299" s="6"/>
    </row>
    <row r="300" spans="2:5" hidden="1" x14ac:dyDescent="0.5">
      <c r="B300" s="45"/>
      <c r="C300" s="46"/>
      <c r="D300" s="342"/>
      <c r="E300" s="6"/>
    </row>
    <row r="301" spans="2:5" hidden="1" x14ac:dyDescent="0.5">
      <c r="B301" s="45"/>
      <c r="C301" s="46"/>
      <c r="D301" s="342"/>
      <c r="E301" s="6"/>
    </row>
    <row r="302" spans="2:5" hidden="1" x14ac:dyDescent="0.5">
      <c r="B302" s="45"/>
      <c r="C302" s="46"/>
      <c r="D302" s="343"/>
      <c r="E302" s="6"/>
    </row>
    <row r="303" spans="2:5" hidden="1" x14ac:dyDescent="0.5">
      <c r="B303" s="45"/>
      <c r="C303" s="48"/>
      <c r="D303" s="343"/>
      <c r="E303" s="6"/>
    </row>
    <row r="304" spans="2:5" hidden="1" x14ac:dyDescent="0.5">
      <c r="B304" s="45" t="s">
        <v>840</v>
      </c>
      <c r="C304" s="377"/>
      <c r="D304" s="342"/>
      <c r="E304" s="6"/>
    </row>
    <row r="305" spans="2:5" hidden="1" x14ac:dyDescent="0.5">
      <c r="B305" s="45"/>
      <c r="C305" s="377"/>
      <c r="D305" s="342"/>
      <c r="E305" s="6"/>
    </row>
    <row r="306" spans="2:5" hidden="1" x14ac:dyDescent="0.5">
      <c r="B306" s="45"/>
      <c r="C306" s="377"/>
      <c r="D306" s="342"/>
      <c r="E306" s="6"/>
    </row>
    <row r="307" spans="2:5" hidden="1" x14ac:dyDescent="0.5">
      <c r="B307" s="45"/>
      <c r="C307" s="377"/>
      <c r="D307" s="342"/>
      <c r="E307" s="6"/>
    </row>
    <row r="308" spans="2:5" hidden="1" x14ac:dyDescent="0.5">
      <c r="B308" s="45"/>
      <c r="C308" s="377"/>
      <c r="D308" s="343"/>
      <c r="E308" s="6"/>
    </row>
    <row r="309" spans="2:5" hidden="1" x14ac:dyDescent="0.5">
      <c r="B309" s="45"/>
      <c r="C309" s="377"/>
      <c r="D309" s="343"/>
      <c r="E309" s="6"/>
    </row>
    <row r="310" spans="2:5" hidden="1" x14ac:dyDescent="0.5">
      <c r="B310" s="45"/>
      <c r="C310" s="377"/>
      <c r="D310" s="343"/>
      <c r="E310" s="6"/>
    </row>
    <row r="311" spans="2:5" hidden="1" x14ac:dyDescent="0.5">
      <c r="B311" s="45" t="s">
        <v>841</v>
      </c>
      <c r="C311" s="377"/>
      <c r="D311" s="342"/>
      <c r="E311" s="6"/>
    </row>
    <row r="312" spans="2:5" hidden="1" x14ac:dyDescent="0.5">
      <c r="B312" s="45"/>
      <c r="C312" s="377"/>
      <c r="D312" s="342"/>
      <c r="E312" s="6"/>
    </row>
    <row r="313" spans="2:5" hidden="1" x14ac:dyDescent="0.5">
      <c r="B313" s="45"/>
      <c r="C313" s="377"/>
      <c r="D313" s="342"/>
      <c r="E313" s="6"/>
    </row>
    <row r="314" spans="2:5" hidden="1" x14ac:dyDescent="0.5">
      <c r="B314" s="45"/>
      <c r="C314" s="377"/>
      <c r="D314" s="342"/>
      <c r="E314" s="6"/>
    </row>
    <row r="315" spans="2:5" hidden="1" x14ac:dyDescent="0.5">
      <c r="B315" s="45"/>
      <c r="C315" s="377"/>
      <c r="D315" s="343"/>
      <c r="E315" s="6"/>
    </row>
    <row r="316" spans="2:5" hidden="1" x14ac:dyDescent="0.5">
      <c r="B316" s="45"/>
      <c r="C316" s="377"/>
      <c r="D316" s="343"/>
      <c r="E316" s="6"/>
    </row>
    <row r="317" spans="2:5" hidden="1" x14ac:dyDescent="0.5">
      <c r="B317" s="45"/>
      <c r="C317" s="377"/>
      <c r="D317" s="343"/>
      <c r="E317" s="6"/>
    </row>
    <row r="318" spans="2:5" hidden="1" x14ac:dyDescent="0.5">
      <c r="B318" s="45"/>
      <c r="C318" s="377"/>
      <c r="D318" s="343"/>
      <c r="E318" s="6"/>
    </row>
    <row r="319" spans="2:5" hidden="1" x14ac:dyDescent="0.5">
      <c r="B319" s="45" t="s">
        <v>842</v>
      </c>
      <c r="C319" s="377"/>
      <c r="D319" s="341"/>
      <c r="E319" s="6"/>
    </row>
    <row r="320" spans="2:5" hidden="1" x14ac:dyDescent="0.5">
      <c r="B320" s="45"/>
      <c r="C320" s="377"/>
      <c r="D320" s="341"/>
      <c r="E320" s="6"/>
    </row>
    <row r="321" spans="2:5" hidden="1" x14ac:dyDescent="0.5">
      <c r="B321" s="45"/>
      <c r="C321" s="377"/>
      <c r="D321" s="341"/>
      <c r="E321" s="6"/>
    </row>
    <row r="322" spans="2:5" hidden="1" x14ac:dyDescent="0.5">
      <c r="B322" s="45"/>
      <c r="C322" s="377"/>
      <c r="D322" s="341"/>
      <c r="E322" s="6"/>
    </row>
    <row r="323" spans="2:5" hidden="1" x14ac:dyDescent="0.5">
      <c r="B323" s="45"/>
      <c r="C323" s="377"/>
      <c r="D323" s="341"/>
      <c r="E323" s="6"/>
    </row>
    <row r="324" spans="2:5" hidden="1" x14ac:dyDescent="0.5">
      <c r="B324" s="45"/>
      <c r="C324" s="377"/>
      <c r="D324" s="341"/>
      <c r="E324" s="6"/>
    </row>
    <row r="325" spans="2:5" hidden="1" x14ac:dyDescent="0.5">
      <c r="B325" s="45"/>
      <c r="C325" s="377"/>
      <c r="D325" s="341"/>
      <c r="E325" s="6"/>
    </row>
    <row r="326" spans="2:5" hidden="1" x14ac:dyDescent="0.5">
      <c r="B326" s="45" t="s">
        <v>843</v>
      </c>
      <c r="C326" s="377"/>
      <c r="D326" s="342"/>
      <c r="E326" s="6"/>
    </row>
    <row r="327" spans="2:5" hidden="1" x14ac:dyDescent="0.5">
      <c r="B327" s="47"/>
      <c r="C327" s="377"/>
      <c r="D327" s="380"/>
      <c r="E327" s="6"/>
    </row>
    <row r="328" spans="2:5" hidden="1" x14ac:dyDescent="0.5">
      <c r="B328" s="50" t="s">
        <v>844</v>
      </c>
      <c r="C328" s="377"/>
      <c r="D328" s="342"/>
      <c r="E328" s="6"/>
    </row>
    <row r="329" spans="2:5" hidden="1" x14ac:dyDescent="0.5">
      <c r="B329" s="381"/>
      <c r="C329" s="377"/>
      <c r="D329" s="380"/>
      <c r="E329" s="6"/>
    </row>
    <row r="330" spans="2:5" hidden="1" x14ac:dyDescent="0.5">
      <c r="B330" s="50" t="s">
        <v>845</v>
      </c>
      <c r="C330" s="377"/>
      <c r="D330" s="343"/>
      <c r="E330" s="6"/>
    </row>
    <row r="331" spans="2:5" hidden="1" x14ac:dyDescent="0.5">
      <c r="B331" s="381"/>
      <c r="C331" s="377"/>
      <c r="D331" s="343"/>
      <c r="E331" s="6"/>
    </row>
    <row r="332" spans="2:5" hidden="1" x14ac:dyDescent="0.5">
      <c r="B332" s="50" t="s">
        <v>846</v>
      </c>
      <c r="C332" s="377"/>
      <c r="D332" s="343"/>
      <c r="E332" s="6"/>
    </row>
    <row r="333" spans="2:5" ht="21" x14ac:dyDescent="0.5">
      <c r="B333" s="51" t="s">
        <v>847</v>
      </c>
      <c r="C333" s="52"/>
      <c r="D333" s="344"/>
      <c r="E333" s="6"/>
    </row>
    <row r="334" spans="2:5" ht="29.1" customHeight="1" x14ac:dyDescent="0.5">
      <c r="B334" s="627" t="s">
        <v>848</v>
      </c>
      <c r="C334" s="628"/>
      <c r="D334" s="628"/>
      <c r="E334" s="6"/>
    </row>
    <row r="335" spans="2:5" ht="21.6" customHeight="1" x14ac:dyDescent="0.5">
      <c r="B335" s="618" t="s">
        <v>767</v>
      </c>
      <c r="C335" s="14" t="s">
        <v>747</v>
      </c>
      <c r="D335" s="310">
        <f>SUM(D336:D340)</f>
        <v>14100</v>
      </c>
      <c r="E335" s="6"/>
    </row>
    <row r="336" spans="2:5" x14ac:dyDescent="0.5">
      <c r="B336" s="619"/>
      <c r="C336" s="12" t="s">
        <v>348</v>
      </c>
      <c r="D336" s="311"/>
      <c r="E336" s="6"/>
    </row>
    <row r="337" spans="2:5" x14ac:dyDescent="0.5">
      <c r="B337" s="619"/>
      <c r="C337" s="12" t="s">
        <v>96</v>
      </c>
      <c r="D337" s="311"/>
      <c r="E337" s="6"/>
    </row>
    <row r="338" spans="2:5" x14ac:dyDescent="0.5">
      <c r="B338" s="619"/>
      <c r="C338" s="12" t="s">
        <v>103</v>
      </c>
      <c r="D338" s="311">
        <v>10000</v>
      </c>
      <c r="E338" s="6"/>
    </row>
    <row r="339" spans="2:5" x14ac:dyDescent="0.5">
      <c r="B339" s="619"/>
      <c r="C339" s="12" t="s">
        <v>80</v>
      </c>
      <c r="D339" s="311">
        <v>4100</v>
      </c>
      <c r="E339" s="6"/>
    </row>
    <row r="340" spans="2:5" x14ac:dyDescent="0.5">
      <c r="B340" s="619"/>
      <c r="C340" s="15"/>
      <c r="D340" s="311"/>
      <c r="E340" s="6"/>
    </row>
    <row r="341" spans="2:5" ht="18.600000000000001" customHeight="1" x14ac:dyDescent="0.5">
      <c r="B341" s="572" t="s">
        <v>768</v>
      </c>
      <c r="C341" s="14" t="s">
        <v>747</v>
      </c>
      <c r="D341" s="310">
        <f>SUM(D342:D346)</f>
        <v>5343</v>
      </c>
      <c r="E341" s="6"/>
    </row>
    <row r="342" spans="2:5" x14ac:dyDescent="0.5">
      <c r="B342" s="573"/>
      <c r="C342" s="12" t="s">
        <v>348</v>
      </c>
      <c r="D342" s="311"/>
      <c r="E342" s="6"/>
    </row>
    <row r="343" spans="2:5" x14ac:dyDescent="0.5">
      <c r="B343" s="573"/>
      <c r="C343" s="12" t="s">
        <v>96</v>
      </c>
      <c r="D343" s="311"/>
      <c r="E343" s="6"/>
    </row>
    <row r="344" spans="2:5" x14ac:dyDescent="0.5">
      <c r="B344" s="573"/>
      <c r="C344" s="12" t="s">
        <v>103</v>
      </c>
      <c r="D344" s="311">
        <v>3983</v>
      </c>
      <c r="E344" s="6"/>
    </row>
    <row r="345" spans="2:5" x14ac:dyDescent="0.5">
      <c r="B345" s="573"/>
      <c r="C345" s="12" t="s">
        <v>80</v>
      </c>
      <c r="D345" s="311">
        <v>1360</v>
      </c>
      <c r="E345" s="6"/>
    </row>
    <row r="346" spans="2:5" x14ac:dyDescent="0.5">
      <c r="B346" s="574"/>
      <c r="C346" s="15" t="s">
        <v>849</v>
      </c>
      <c r="D346" s="345" t="s">
        <v>610</v>
      </c>
      <c r="E346" s="6"/>
    </row>
    <row r="347" spans="2:5" ht="18" customHeight="1" x14ac:dyDescent="0.5">
      <c r="B347" s="550" t="s">
        <v>769</v>
      </c>
      <c r="C347" s="11" t="s">
        <v>747</v>
      </c>
      <c r="D347" s="310">
        <f>SUM(D348:D352)</f>
        <v>30</v>
      </c>
      <c r="E347" s="6"/>
    </row>
    <row r="348" spans="2:5" x14ac:dyDescent="0.5">
      <c r="B348" s="551"/>
      <c r="C348" s="12" t="s">
        <v>348</v>
      </c>
      <c r="D348" s="346"/>
      <c r="E348" s="6"/>
    </row>
    <row r="349" spans="2:5" x14ac:dyDescent="0.5">
      <c r="B349" s="551"/>
      <c r="C349" s="12" t="s">
        <v>96</v>
      </c>
      <c r="D349" s="346"/>
      <c r="E349" s="6"/>
    </row>
    <row r="350" spans="2:5" x14ac:dyDescent="0.5">
      <c r="B350" s="551"/>
      <c r="C350" s="12" t="s">
        <v>103</v>
      </c>
      <c r="D350" s="346">
        <v>0</v>
      </c>
      <c r="E350" s="6"/>
    </row>
    <row r="351" spans="2:5" x14ac:dyDescent="0.5">
      <c r="B351" s="551"/>
      <c r="C351" s="12" t="s">
        <v>80</v>
      </c>
      <c r="D351" s="346">
        <v>30</v>
      </c>
      <c r="E351" s="6"/>
    </row>
    <row r="352" spans="2:5" x14ac:dyDescent="0.5">
      <c r="B352" s="551"/>
      <c r="C352" s="253"/>
      <c r="D352" s="347"/>
      <c r="E352" s="6"/>
    </row>
    <row r="353" spans="2:5" ht="62.25" customHeight="1" x14ac:dyDescent="0.5">
      <c r="B353" s="382" t="s">
        <v>850</v>
      </c>
      <c r="C353" s="557" t="s">
        <v>760</v>
      </c>
      <c r="D353" s="558"/>
      <c r="E353" s="6"/>
    </row>
    <row r="354" spans="2:5" ht="57" x14ac:dyDescent="0.5">
      <c r="B354" s="382" t="s">
        <v>851</v>
      </c>
      <c r="C354" s="557" t="s">
        <v>760</v>
      </c>
      <c r="D354" s="558"/>
      <c r="E354" s="6"/>
    </row>
    <row r="355" spans="2:5" ht="49.5" customHeight="1" x14ac:dyDescent="0.5">
      <c r="B355" s="370" t="s">
        <v>852</v>
      </c>
      <c r="C355" s="612" t="s">
        <v>760</v>
      </c>
      <c r="D355" s="613"/>
      <c r="E355" s="6"/>
    </row>
    <row r="356" spans="2:5" ht="32.1" customHeight="1" x14ac:dyDescent="0.5">
      <c r="B356" s="614" t="s">
        <v>853</v>
      </c>
      <c r="C356" s="615"/>
      <c r="D356" s="615"/>
      <c r="E356" s="6"/>
    </row>
    <row r="357" spans="2:5" ht="16.5" customHeight="1" x14ac:dyDescent="0.5">
      <c r="B357" s="572" t="s">
        <v>854</v>
      </c>
      <c r="C357" s="14" t="s">
        <v>747</v>
      </c>
      <c r="D357" s="310">
        <f>SUM(D358:D362)</f>
        <v>0</v>
      </c>
      <c r="E357" s="6"/>
    </row>
    <row r="358" spans="2:5" x14ac:dyDescent="0.5">
      <c r="B358" s="573"/>
      <c r="C358" s="12" t="s">
        <v>348</v>
      </c>
      <c r="D358" s="311"/>
      <c r="E358" s="6"/>
    </row>
    <row r="359" spans="2:5" x14ac:dyDescent="0.5">
      <c r="B359" s="573"/>
      <c r="C359" s="12" t="s">
        <v>96</v>
      </c>
      <c r="D359" s="311"/>
      <c r="E359" s="6"/>
    </row>
    <row r="360" spans="2:5" x14ac:dyDescent="0.5">
      <c r="B360" s="573"/>
      <c r="C360" s="12" t="s">
        <v>103</v>
      </c>
      <c r="D360" s="311">
        <v>0</v>
      </c>
      <c r="E360" s="6"/>
    </row>
    <row r="361" spans="2:5" x14ac:dyDescent="0.5">
      <c r="B361" s="573"/>
      <c r="C361" s="12" t="s">
        <v>80</v>
      </c>
      <c r="D361" s="311">
        <v>0</v>
      </c>
      <c r="E361" s="6"/>
    </row>
    <row r="362" spans="2:5" x14ac:dyDescent="0.5">
      <c r="B362" s="574"/>
      <c r="C362" s="15"/>
      <c r="D362" s="311"/>
      <c r="E362" s="6"/>
    </row>
    <row r="363" spans="2:5" ht="17.45" customHeight="1" x14ac:dyDescent="0.5">
      <c r="B363" s="599" t="s">
        <v>855</v>
      </c>
      <c r="C363" s="14" t="s">
        <v>747</v>
      </c>
      <c r="D363" s="310">
        <f>SUM(D364:D368)</f>
        <v>3000</v>
      </c>
      <c r="E363" s="6"/>
    </row>
    <row r="364" spans="2:5" x14ac:dyDescent="0.5">
      <c r="B364" s="600"/>
      <c r="C364" s="12" t="s">
        <v>348</v>
      </c>
      <c r="D364" s="368"/>
      <c r="E364" s="6"/>
    </row>
    <row r="365" spans="2:5" x14ac:dyDescent="0.5">
      <c r="B365" s="600"/>
      <c r="C365" s="12" t="s">
        <v>96</v>
      </c>
      <c r="D365" s="368"/>
      <c r="E365" s="6"/>
    </row>
    <row r="366" spans="2:5" x14ac:dyDescent="0.5">
      <c r="B366" s="600"/>
      <c r="C366" s="12" t="s">
        <v>103</v>
      </c>
      <c r="D366" s="368">
        <v>0</v>
      </c>
      <c r="E366" s="6"/>
    </row>
    <row r="367" spans="2:5" x14ac:dyDescent="0.5">
      <c r="B367" s="600"/>
      <c r="C367" s="12" t="s">
        <v>80</v>
      </c>
      <c r="D367" s="368">
        <v>3000</v>
      </c>
      <c r="E367" s="6"/>
    </row>
    <row r="368" spans="2:5" x14ac:dyDescent="0.5">
      <c r="B368" s="601"/>
      <c r="C368" s="15"/>
      <c r="D368" s="368"/>
      <c r="E368" s="6"/>
    </row>
    <row r="369" spans="2:5" ht="35.450000000000003" customHeight="1" x14ac:dyDescent="0.5">
      <c r="B369" s="616" t="s">
        <v>777</v>
      </c>
      <c r="C369" s="616"/>
      <c r="D369" s="617"/>
      <c r="E369" s="6"/>
    </row>
    <row r="370" spans="2:5" x14ac:dyDescent="0.5">
      <c r="B370" s="550" t="s">
        <v>778</v>
      </c>
      <c r="C370" s="53" t="s">
        <v>747</v>
      </c>
      <c r="D370" s="310">
        <f>SUM(D371:D375)</f>
        <v>0</v>
      </c>
      <c r="E370" s="6"/>
    </row>
    <row r="371" spans="2:5" x14ac:dyDescent="0.5">
      <c r="B371" s="551"/>
      <c r="C371" s="12" t="s">
        <v>348</v>
      </c>
      <c r="D371" s="368"/>
      <c r="E371" s="6"/>
    </row>
    <row r="372" spans="2:5" x14ac:dyDescent="0.5">
      <c r="B372" s="551"/>
      <c r="C372" s="12" t="s">
        <v>96</v>
      </c>
      <c r="D372" s="368"/>
      <c r="E372" s="6"/>
    </row>
    <row r="373" spans="2:5" x14ac:dyDescent="0.5">
      <c r="B373" s="551"/>
      <c r="C373" s="12" t="s">
        <v>103</v>
      </c>
      <c r="D373" s="368"/>
      <c r="E373" s="6"/>
    </row>
    <row r="374" spans="2:5" x14ac:dyDescent="0.5">
      <c r="B374" s="551"/>
      <c r="C374" s="12" t="s">
        <v>80</v>
      </c>
      <c r="D374" s="368">
        <v>0</v>
      </c>
      <c r="E374" s="6"/>
    </row>
    <row r="375" spans="2:5" x14ac:dyDescent="0.5">
      <c r="B375" s="571"/>
      <c r="C375" s="12" t="s">
        <v>849</v>
      </c>
      <c r="D375" s="383" t="s">
        <v>856</v>
      </c>
      <c r="E375" s="6"/>
    </row>
    <row r="376" spans="2:5" ht="18.600000000000001" customHeight="1" x14ac:dyDescent="0.5">
      <c r="B376" s="572" t="s">
        <v>857</v>
      </c>
      <c r="C376" s="14" t="s">
        <v>747</v>
      </c>
      <c r="D376" s="310">
        <f>SUM(D377:D381)</f>
        <v>114000</v>
      </c>
      <c r="E376" s="6"/>
    </row>
    <row r="377" spans="2:5" x14ac:dyDescent="0.5">
      <c r="B377" s="573"/>
      <c r="C377" s="12" t="s">
        <v>348</v>
      </c>
      <c r="D377" s="311"/>
      <c r="E377" s="6"/>
    </row>
    <row r="378" spans="2:5" x14ac:dyDescent="0.5">
      <c r="B378" s="573"/>
      <c r="C378" s="12" t="s">
        <v>96</v>
      </c>
      <c r="D378" s="311"/>
      <c r="E378" s="6"/>
    </row>
    <row r="379" spans="2:5" x14ac:dyDescent="0.5">
      <c r="B379" s="573"/>
      <c r="C379" s="12" t="s">
        <v>103</v>
      </c>
      <c r="D379" s="311">
        <v>0</v>
      </c>
      <c r="E379" s="6"/>
    </row>
    <row r="380" spans="2:5" x14ac:dyDescent="0.5">
      <c r="B380" s="573"/>
      <c r="C380" s="12" t="s">
        <v>80</v>
      </c>
      <c r="D380" s="311">
        <v>114000</v>
      </c>
      <c r="E380" s="6"/>
    </row>
    <row r="381" spans="2:5" x14ac:dyDescent="0.5">
      <c r="B381" s="574"/>
      <c r="C381" s="15"/>
      <c r="D381" s="311"/>
      <c r="E381" s="6"/>
    </row>
    <row r="382" spans="2:5" ht="29.45" customHeight="1" x14ac:dyDescent="0.5">
      <c r="B382" s="602" t="s">
        <v>780</v>
      </c>
      <c r="C382" s="603"/>
      <c r="D382" s="603"/>
      <c r="E382" s="6"/>
    </row>
    <row r="383" spans="2:5" ht="15.95" customHeight="1" x14ac:dyDescent="0.5">
      <c r="B383" s="599" t="s">
        <v>781</v>
      </c>
      <c r="C383" s="11" t="s">
        <v>747</v>
      </c>
      <c r="D383" s="310">
        <f>SUM(D384:D388)</f>
        <v>300</v>
      </c>
      <c r="E383" s="6"/>
    </row>
    <row r="384" spans="2:5" x14ac:dyDescent="0.5">
      <c r="B384" s="600"/>
      <c r="C384" s="12" t="s">
        <v>348</v>
      </c>
      <c r="D384" s="319"/>
      <c r="E384" s="6"/>
    </row>
    <row r="385" spans="2:5" x14ac:dyDescent="0.5">
      <c r="B385" s="600"/>
      <c r="C385" s="12" t="s">
        <v>96</v>
      </c>
      <c r="D385" s="319"/>
      <c r="E385" s="6"/>
    </row>
    <row r="386" spans="2:5" x14ac:dyDescent="0.5">
      <c r="B386" s="600"/>
      <c r="C386" s="12" t="s">
        <v>103</v>
      </c>
      <c r="D386" s="314">
        <v>0</v>
      </c>
      <c r="E386" s="6"/>
    </row>
    <row r="387" spans="2:5" x14ac:dyDescent="0.5">
      <c r="B387" s="600"/>
      <c r="C387" s="12" t="s">
        <v>80</v>
      </c>
      <c r="D387" s="368">
        <v>300</v>
      </c>
      <c r="E387" s="6"/>
    </row>
    <row r="388" spans="2:5" x14ac:dyDescent="0.5">
      <c r="B388" s="601"/>
      <c r="C388" s="13"/>
      <c r="D388" s="319"/>
      <c r="E388" s="6"/>
    </row>
    <row r="389" spans="2:5" ht="16.5" customHeight="1" x14ac:dyDescent="0.5">
      <c r="B389" s="550" t="s">
        <v>782</v>
      </c>
      <c r="C389" s="14" t="s">
        <v>747</v>
      </c>
      <c r="D389" s="310">
        <f>SUM(D390:D394)</f>
        <v>1700</v>
      </c>
      <c r="E389" s="6"/>
    </row>
    <row r="390" spans="2:5" x14ac:dyDescent="0.5">
      <c r="B390" s="551"/>
      <c r="C390" s="12" t="s">
        <v>348</v>
      </c>
      <c r="D390" s="368"/>
      <c r="E390" s="6"/>
    </row>
    <row r="391" spans="2:5" x14ac:dyDescent="0.5">
      <c r="B391" s="551"/>
      <c r="C391" s="12" t="s">
        <v>96</v>
      </c>
      <c r="D391" s="368"/>
      <c r="E391" s="6"/>
    </row>
    <row r="392" spans="2:5" x14ac:dyDescent="0.5">
      <c r="B392" s="551"/>
      <c r="C392" s="12" t="s">
        <v>103</v>
      </c>
      <c r="D392" s="368">
        <v>0</v>
      </c>
      <c r="E392" s="6"/>
    </row>
    <row r="393" spans="2:5" x14ac:dyDescent="0.5">
      <c r="B393" s="551"/>
      <c r="C393" s="12" t="s">
        <v>80</v>
      </c>
      <c r="D393" s="368">
        <v>1700</v>
      </c>
      <c r="E393" s="6"/>
    </row>
    <row r="394" spans="2:5" x14ac:dyDescent="0.5">
      <c r="B394" s="571"/>
      <c r="C394" s="15"/>
      <c r="D394" s="368"/>
      <c r="E394" s="6"/>
    </row>
    <row r="395" spans="2:5" ht="18" customHeight="1" x14ac:dyDescent="0.5">
      <c r="B395" s="572" t="s">
        <v>783</v>
      </c>
      <c r="C395" s="14" t="s">
        <v>747</v>
      </c>
      <c r="D395" s="310">
        <f>SUM(D396:D400)</f>
        <v>600</v>
      </c>
      <c r="E395" s="6"/>
    </row>
    <row r="396" spans="2:5" x14ac:dyDescent="0.5">
      <c r="B396" s="573"/>
      <c r="C396" s="12" t="s">
        <v>348</v>
      </c>
      <c r="D396" s="313"/>
      <c r="E396" s="6"/>
    </row>
    <row r="397" spans="2:5" x14ac:dyDescent="0.5">
      <c r="B397" s="573"/>
      <c r="C397" s="12" t="s">
        <v>96</v>
      </c>
      <c r="D397" s="313"/>
      <c r="E397" s="6"/>
    </row>
    <row r="398" spans="2:5" x14ac:dyDescent="0.5">
      <c r="B398" s="573"/>
      <c r="C398" s="12" t="s">
        <v>103</v>
      </c>
      <c r="D398" s="368">
        <v>0</v>
      </c>
      <c r="E398" s="6"/>
    </row>
    <row r="399" spans="2:5" x14ac:dyDescent="0.5">
      <c r="B399" s="573"/>
      <c r="C399" s="12" t="s">
        <v>80</v>
      </c>
      <c r="D399" s="314">
        <v>600</v>
      </c>
      <c r="E399" s="6"/>
    </row>
    <row r="400" spans="2:5" x14ac:dyDescent="0.5">
      <c r="B400" s="574"/>
      <c r="C400" s="18"/>
      <c r="D400" s="314"/>
      <c r="E400" s="6"/>
    </row>
    <row r="401" spans="2:5" ht="29.45" customHeight="1" x14ac:dyDescent="0.5">
      <c r="B401" s="602" t="s">
        <v>784</v>
      </c>
      <c r="C401" s="603"/>
      <c r="D401" s="603"/>
      <c r="E401" s="6"/>
    </row>
    <row r="402" spans="2:5" ht="19.5" customHeight="1" x14ac:dyDescent="0.5">
      <c r="B402" s="579" t="s">
        <v>858</v>
      </c>
      <c r="C402" s="14" t="s">
        <v>747</v>
      </c>
      <c r="D402" s="310">
        <f>SUM(D403:D407)</f>
        <v>52</v>
      </c>
      <c r="E402" s="6"/>
    </row>
    <row r="403" spans="2:5" x14ac:dyDescent="0.5">
      <c r="B403" s="579"/>
      <c r="C403" s="12" t="s">
        <v>348</v>
      </c>
      <c r="D403" s="311">
        <v>2</v>
      </c>
      <c r="E403" s="6"/>
    </row>
    <row r="404" spans="2:5" x14ac:dyDescent="0.5">
      <c r="B404" s="579"/>
      <c r="C404" s="12" t="s">
        <v>96</v>
      </c>
      <c r="D404" s="311"/>
      <c r="E404" s="6"/>
    </row>
    <row r="405" spans="2:5" x14ac:dyDescent="0.5">
      <c r="B405" s="579"/>
      <c r="C405" s="12" t="s">
        <v>103</v>
      </c>
      <c r="D405" s="311">
        <v>0</v>
      </c>
      <c r="E405" s="6"/>
    </row>
    <row r="406" spans="2:5" x14ac:dyDescent="0.5">
      <c r="B406" s="579"/>
      <c r="C406" s="12" t="s">
        <v>80</v>
      </c>
      <c r="D406" s="311">
        <v>50</v>
      </c>
      <c r="E406" s="6"/>
    </row>
    <row r="407" spans="2:5" x14ac:dyDescent="0.5">
      <c r="B407" s="579"/>
      <c r="C407" s="18"/>
      <c r="D407" s="311"/>
      <c r="E407" s="6"/>
    </row>
    <row r="408" spans="2:5" x14ac:dyDescent="0.5">
      <c r="B408" s="572" t="s">
        <v>786</v>
      </c>
      <c r="C408" s="54" t="s">
        <v>747</v>
      </c>
      <c r="D408" s="310">
        <f>SUM(D409:D413)</f>
        <v>500</v>
      </c>
      <c r="E408" s="6"/>
    </row>
    <row r="409" spans="2:5" x14ac:dyDescent="0.5">
      <c r="B409" s="573"/>
      <c r="C409" s="12" t="s">
        <v>348</v>
      </c>
      <c r="D409" s="348"/>
      <c r="E409" s="6"/>
    </row>
    <row r="410" spans="2:5" x14ac:dyDescent="0.5">
      <c r="B410" s="573"/>
      <c r="C410" s="12" t="s">
        <v>96</v>
      </c>
      <c r="D410" s="348"/>
      <c r="E410" s="6"/>
    </row>
    <row r="411" spans="2:5" x14ac:dyDescent="0.5">
      <c r="B411" s="573"/>
      <c r="C411" s="12" t="s">
        <v>103</v>
      </c>
      <c r="D411" s="348">
        <v>0</v>
      </c>
      <c r="E411" s="6"/>
    </row>
    <row r="412" spans="2:5" x14ac:dyDescent="0.5">
      <c r="B412" s="573"/>
      <c r="C412" s="12" t="s">
        <v>80</v>
      </c>
      <c r="D412" s="348">
        <v>500</v>
      </c>
      <c r="E412" s="6"/>
    </row>
    <row r="413" spans="2:5" x14ac:dyDescent="0.5">
      <c r="B413" s="574"/>
      <c r="C413" s="55"/>
      <c r="D413" s="348"/>
      <c r="E413" s="6"/>
    </row>
    <row r="414" spans="2:5" ht="23.45" customHeight="1" x14ac:dyDescent="0.5">
      <c r="B414" s="604" t="s">
        <v>787</v>
      </c>
      <c r="C414" s="604"/>
      <c r="D414" s="605"/>
      <c r="E414" s="6"/>
    </row>
    <row r="415" spans="2:5" ht="50.45" customHeight="1" x14ac:dyDescent="0.5">
      <c r="B415" s="606" t="s">
        <v>859</v>
      </c>
      <c r="C415" s="606"/>
      <c r="D415" s="607"/>
      <c r="E415" s="6"/>
    </row>
    <row r="416" spans="2:5" ht="28.5" customHeight="1" x14ac:dyDescent="0.5">
      <c r="B416" s="599" t="s">
        <v>860</v>
      </c>
      <c r="C416" s="16" t="s">
        <v>747</v>
      </c>
      <c r="D416" s="349" t="s">
        <v>861</v>
      </c>
      <c r="E416" s="6"/>
    </row>
    <row r="417" spans="2:5" ht="28.5" customHeight="1" x14ac:dyDescent="0.5">
      <c r="B417" s="600"/>
      <c r="C417" s="103" t="s">
        <v>96</v>
      </c>
      <c r="D417" s="350"/>
      <c r="E417" s="6"/>
    </row>
    <row r="418" spans="2:5" ht="61.5" customHeight="1" x14ac:dyDescent="0.5">
      <c r="B418" s="254" t="s">
        <v>862</v>
      </c>
      <c r="C418" s="608" t="s">
        <v>760</v>
      </c>
      <c r="D418" s="609"/>
      <c r="E418" s="6"/>
    </row>
    <row r="419" spans="2:5" ht="48" customHeight="1" x14ac:dyDescent="0.5">
      <c r="B419" s="255" t="s">
        <v>863</v>
      </c>
      <c r="C419" s="608" t="s">
        <v>760</v>
      </c>
      <c r="D419" s="609"/>
      <c r="E419" s="6"/>
    </row>
    <row r="420" spans="2:5" ht="52.5" customHeight="1" x14ac:dyDescent="0.5">
      <c r="B420" s="104" t="s">
        <v>864</v>
      </c>
      <c r="C420" s="608" t="s">
        <v>760</v>
      </c>
      <c r="D420" s="609"/>
      <c r="E420" s="6"/>
    </row>
    <row r="421" spans="2:5" ht="30.6" customHeight="1" x14ac:dyDescent="0.5">
      <c r="B421" s="610" t="s">
        <v>326</v>
      </c>
      <c r="C421" s="610"/>
      <c r="D421" s="611"/>
      <c r="E421" s="6"/>
    </row>
    <row r="422" spans="2:5" ht="57.75" customHeight="1" x14ac:dyDescent="0.5">
      <c r="B422" s="105" t="s">
        <v>865</v>
      </c>
      <c r="C422" s="597" t="s">
        <v>760</v>
      </c>
      <c r="D422" s="598"/>
      <c r="E422" s="6"/>
    </row>
    <row r="423" spans="2:5" ht="61.5" customHeight="1" x14ac:dyDescent="0.5">
      <c r="B423" s="106" t="s">
        <v>866</v>
      </c>
      <c r="C423" s="552" t="s">
        <v>760</v>
      </c>
      <c r="D423" s="553"/>
      <c r="E423" s="6"/>
    </row>
    <row r="424" spans="2:5" ht="29.45" customHeight="1" x14ac:dyDescent="0.5">
      <c r="B424" s="594" t="s">
        <v>342</v>
      </c>
      <c r="C424" s="595"/>
      <c r="D424" s="595"/>
      <c r="E424" s="6"/>
    </row>
    <row r="425" spans="2:5" ht="18.600000000000001" customHeight="1" x14ac:dyDescent="0.5">
      <c r="B425" s="572" t="s">
        <v>794</v>
      </c>
      <c r="C425" s="14" t="s">
        <v>747</v>
      </c>
      <c r="D425" s="310">
        <f>SUM(D426:D431)</f>
        <v>880000</v>
      </c>
      <c r="E425" s="6"/>
    </row>
    <row r="426" spans="2:5" ht="31.5" x14ac:dyDescent="0.5">
      <c r="B426" s="573"/>
      <c r="C426" s="15" t="s">
        <v>96</v>
      </c>
      <c r="D426" s="351">
        <v>840000</v>
      </c>
      <c r="E426" s="359" t="s">
        <v>867</v>
      </c>
    </row>
    <row r="427" spans="2:5" x14ac:dyDescent="0.5">
      <c r="B427" s="573"/>
      <c r="C427" s="12" t="s">
        <v>348</v>
      </c>
      <c r="D427" s="311"/>
      <c r="E427" s="6"/>
    </row>
    <row r="428" spans="2:5" x14ac:dyDescent="0.5">
      <c r="B428" s="573"/>
      <c r="C428" s="12" t="s">
        <v>103</v>
      </c>
      <c r="D428" s="311">
        <v>40000</v>
      </c>
      <c r="E428" s="6"/>
    </row>
    <row r="429" spans="2:5" x14ac:dyDescent="0.5">
      <c r="B429" s="573"/>
      <c r="C429" s="12" t="s">
        <v>80</v>
      </c>
      <c r="D429" s="311">
        <v>0</v>
      </c>
      <c r="E429" s="6"/>
    </row>
    <row r="430" spans="2:5" x14ac:dyDescent="0.5">
      <c r="B430" s="573"/>
      <c r="C430" s="71"/>
      <c r="D430" s="311"/>
      <c r="E430" s="6"/>
    </row>
    <row r="431" spans="2:5" x14ac:dyDescent="0.5">
      <c r="B431" s="574"/>
      <c r="D431" s="311"/>
      <c r="E431" s="6"/>
    </row>
    <row r="432" spans="2:5" ht="18.600000000000001" customHeight="1" x14ac:dyDescent="0.5">
      <c r="B432" s="550" t="s">
        <v>795</v>
      </c>
      <c r="C432" s="11" t="s">
        <v>747</v>
      </c>
      <c r="D432" s="310">
        <f>SUM(D433:D437)</f>
        <v>262880</v>
      </c>
      <c r="E432" s="6"/>
    </row>
    <row r="433" spans="2:5" x14ac:dyDescent="0.5">
      <c r="B433" s="551"/>
      <c r="C433" s="13" t="s">
        <v>96</v>
      </c>
      <c r="D433" s="311">
        <v>22880</v>
      </c>
      <c r="E433" s="6"/>
    </row>
    <row r="434" spans="2:5" x14ac:dyDescent="0.5">
      <c r="B434" s="551"/>
      <c r="C434" s="12" t="s">
        <v>348</v>
      </c>
      <c r="D434" s="319"/>
      <c r="E434" s="6"/>
    </row>
    <row r="435" spans="2:5" x14ac:dyDescent="0.5">
      <c r="B435" s="551"/>
      <c r="C435" s="12" t="s">
        <v>103</v>
      </c>
      <c r="D435" s="311">
        <v>240000</v>
      </c>
      <c r="E435" s="6"/>
    </row>
    <row r="436" spans="2:5" x14ac:dyDescent="0.5">
      <c r="B436" s="551"/>
      <c r="C436" s="12" t="s">
        <v>80</v>
      </c>
      <c r="D436" s="368">
        <v>0</v>
      </c>
      <c r="E436" s="6"/>
    </row>
    <row r="437" spans="2:5" x14ac:dyDescent="0.5">
      <c r="B437" s="571"/>
      <c r="C437" s="13"/>
      <c r="D437" s="319"/>
      <c r="E437" s="6"/>
    </row>
    <row r="438" spans="2:5" ht="18.600000000000001" customHeight="1" x14ac:dyDescent="0.5">
      <c r="B438" s="550" t="s">
        <v>796</v>
      </c>
      <c r="C438" s="14" t="s">
        <v>747</v>
      </c>
      <c r="D438" s="310">
        <f>SUM(D439:D443)</f>
        <v>0.8</v>
      </c>
      <c r="E438" s="6"/>
    </row>
    <row r="439" spans="2:5" x14ac:dyDescent="0.5">
      <c r="B439" s="551"/>
      <c r="C439" s="15" t="s">
        <v>96</v>
      </c>
      <c r="D439" s="368"/>
      <c r="E439" s="6"/>
    </row>
    <row r="440" spans="2:5" x14ac:dyDescent="0.5">
      <c r="B440" s="551"/>
      <c r="C440" s="12" t="s">
        <v>348</v>
      </c>
      <c r="D440" s="368"/>
      <c r="E440" s="6"/>
    </row>
    <row r="441" spans="2:5" x14ac:dyDescent="0.5">
      <c r="B441" s="551"/>
      <c r="C441" s="12" t="s">
        <v>103</v>
      </c>
      <c r="D441" s="352">
        <v>0.8</v>
      </c>
      <c r="E441" s="6"/>
    </row>
    <row r="442" spans="2:5" x14ac:dyDescent="0.5">
      <c r="B442" s="551"/>
      <c r="C442" s="12" t="s">
        <v>80</v>
      </c>
      <c r="D442" s="368">
        <v>0</v>
      </c>
      <c r="E442" s="6"/>
    </row>
    <row r="443" spans="2:5" x14ac:dyDescent="0.5">
      <c r="B443" s="571"/>
      <c r="C443" s="15"/>
      <c r="D443" s="368"/>
      <c r="E443" s="6"/>
    </row>
    <row r="444" spans="2:5" ht="27.95" customHeight="1" x14ac:dyDescent="0.5">
      <c r="B444" s="594" t="s">
        <v>404</v>
      </c>
      <c r="C444" s="596"/>
      <c r="D444" s="596"/>
      <c r="E444" s="6"/>
    </row>
    <row r="445" spans="2:5" ht="18.95" customHeight="1" x14ac:dyDescent="0.5">
      <c r="B445" s="579" t="s">
        <v>798</v>
      </c>
      <c r="C445" s="14" t="s">
        <v>747</v>
      </c>
      <c r="D445" s="310">
        <f>SUM(D446:D450)</f>
        <v>40000</v>
      </c>
      <c r="E445" s="6"/>
    </row>
    <row r="446" spans="2:5" x14ac:dyDescent="0.5">
      <c r="B446" s="579"/>
      <c r="C446" s="15" t="s">
        <v>96</v>
      </c>
      <c r="D446" s="311"/>
      <c r="E446" s="6"/>
    </row>
    <row r="447" spans="2:5" x14ac:dyDescent="0.5">
      <c r="B447" s="579"/>
      <c r="C447" s="12" t="s">
        <v>348</v>
      </c>
      <c r="D447" s="311"/>
      <c r="E447" s="6"/>
    </row>
    <row r="448" spans="2:5" x14ac:dyDescent="0.5">
      <c r="B448" s="579"/>
      <c r="C448" s="12" t="s">
        <v>103</v>
      </c>
      <c r="D448" s="311">
        <v>40000</v>
      </c>
      <c r="E448" s="6"/>
    </row>
    <row r="449" spans="2:7" x14ac:dyDescent="0.5">
      <c r="B449" s="579"/>
      <c r="C449" s="12" t="s">
        <v>80</v>
      </c>
      <c r="D449" s="311">
        <v>0</v>
      </c>
      <c r="E449" s="6"/>
    </row>
    <row r="450" spans="2:7" x14ac:dyDescent="0.5">
      <c r="B450" s="579"/>
      <c r="C450" s="18"/>
      <c r="D450" s="311"/>
      <c r="E450" s="6"/>
    </row>
    <row r="451" spans="2:7" ht="22.5" customHeight="1" x14ac:dyDescent="0.5">
      <c r="B451" s="572" t="s">
        <v>868</v>
      </c>
      <c r="C451" s="14" t="s">
        <v>747</v>
      </c>
      <c r="D451" s="310">
        <f>SUM(D452:D456)</f>
        <v>90</v>
      </c>
      <c r="E451" s="6"/>
    </row>
    <row r="452" spans="2:7" x14ac:dyDescent="0.5">
      <c r="B452" s="573"/>
      <c r="C452" s="15" t="s">
        <v>96</v>
      </c>
      <c r="D452" s="311"/>
      <c r="E452" s="6"/>
    </row>
    <row r="453" spans="2:7" x14ac:dyDescent="0.5">
      <c r="B453" s="573"/>
      <c r="C453" s="12" t="s">
        <v>348</v>
      </c>
      <c r="D453" s="311"/>
      <c r="E453" s="6"/>
    </row>
    <row r="454" spans="2:7" x14ac:dyDescent="0.5">
      <c r="B454" s="573"/>
      <c r="C454" s="12" t="s">
        <v>103</v>
      </c>
      <c r="D454" s="311">
        <v>90</v>
      </c>
      <c r="E454" s="6"/>
    </row>
    <row r="455" spans="2:7" x14ac:dyDescent="0.5">
      <c r="B455" s="573"/>
      <c r="C455" s="12" t="s">
        <v>80</v>
      </c>
      <c r="D455" s="311">
        <v>0</v>
      </c>
      <c r="E455" s="6"/>
    </row>
    <row r="456" spans="2:7" x14ac:dyDescent="0.5">
      <c r="B456" s="574"/>
      <c r="C456" s="15"/>
      <c r="D456" s="311"/>
      <c r="E456" s="6"/>
    </row>
    <row r="457" spans="2:7" ht="43.5" customHeight="1" x14ac:dyDescent="0.5">
      <c r="B457" s="582" t="s">
        <v>426</v>
      </c>
      <c r="C457" s="583"/>
      <c r="D457" s="583"/>
      <c r="E457" s="6"/>
    </row>
    <row r="458" spans="2:7" ht="21" customHeight="1" x14ac:dyDescent="0.5">
      <c r="B458" s="550" t="s">
        <v>869</v>
      </c>
      <c r="C458" s="14" t="s">
        <v>747</v>
      </c>
      <c r="D458" s="310">
        <f>SUM(D459:D463)</f>
        <v>30200</v>
      </c>
      <c r="E458" s="6"/>
    </row>
    <row r="459" spans="2:7" x14ac:dyDescent="0.5">
      <c r="B459" s="551"/>
      <c r="C459" s="15"/>
      <c r="D459" s="368"/>
      <c r="E459" s="6"/>
    </row>
    <row r="460" spans="2:7" x14ac:dyDescent="0.5">
      <c r="B460" s="551"/>
      <c r="C460" s="12" t="s">
        <v>96</v>
      </c>
      <c r="D460" s="319">
        <v>30000</v>
      </c>
      <c r="E460" s="6"/>
    </row>
    <row r="461" spans="2:7" x14ac:dyDescent="0.5">
      <c r="B461" s="551"/>
      <c r="C461" s="12" t="s">
        <v>348</v>
      </c>
      <c r="D461" s="383" t="s">
        <v>870</v>
      </c>
      <c r="E461" s="6"/>
    </row>
    <row r="462" spans="2:7" x14ac:dyDescent="0.5">
      <c r="B462" s="551"/>
      <c r="C462" s="12" t="s">
        <v>103</v>
      </c>
      <c r="D462" s="368">
        <v>0</v>
      </c>
      <c r="E462" s="6"/>
    </row>
    <row r="463" spans="2:7" x14ac:dyDescent="0.5">
      <c r="B463" s="571"/>
      <c r="C463" s="12" t="s">
        <v>80</v>
      </c>
      <c r="D463" s="368">
        <v>200</v>
      </c>
      <c r="E463" s="6"/>
      <c r="G463" s="384"/>
    </row>
    <row r="464" spans="2:7" ht="18" customHeight="1" x14ac:dyDescent="0.5">
      <c r="B464" s="550" t="s">
        <v>871</v>
      </c>
      <c r="C464" s="14" t="s">
        <v>747</v>
      </c>
      <c r="D464" s="310">
        <f>SUM(D465:D469)</f>
        <v>4</v>
      </c>
      <c r="E464" s="6"/>
      <c r="G464" s="384"/>
    </row>
    <row r="465" spans="2:7" x14ac:dyDescent="0.5">
      <c r="B465" s="551"/>
      <c r="C465" s="15"/>
      <c r="D465" s="368"/>
      <c r="E465" s="6"/>
      <c r="G465" s="384"/>
    </row>
    <row r="466" spans="2:7" x14ac:dyDescent="0.5">
      <c r="B466" s="551"/>
      <c r="C466" s="15" t="s">
        <v>96</v>
      </c>
      <c r="D466" s="319">
        <v>1</v>
      </c>
      <c r="E466" s="6" t="s">
        <v>872</v>
      </c>
      <c r="G466" s="384"/>
    </row>
    <row r="467" spans="2:7" x14ac:dyDescent="0.5">
      <c r="B467" s="551"/>
      <c r="C467" s="12" t="s">
        <v>348</v>
      </c>
      <c r="D467" s="368">
        <v>1</v>
      </c>
      <c r="E467" s="6"/>
      <c r="G467" s="384"/>
    </row>
    <row r="468" spans="2:7" x14ac:dyDescent="0.5">
      <c r="B468" s="551"/>
      <c r="C468" s="12" t="s">
        <v>103</v>
      </c>
      <c r="D468" s="368">
        <v>0</v>
      </c>
      <c r="E468" s="6"/>
    </row>
    <row r="469" spans="2:7" x14ac:dyDescent="0.5">
      <c r="B469" s="571"/>
      <c r="C469" s="12" t="s">
        <v>80</v>
      </c>
      <c r="D469" s="368">
        <v>2</v>
      </c>
      <c r="E469" s="6"/>
    </row>
    <row r="470" spans="2:7" ht="33.6" customHeight="1" x14ac:dyDescent="0.5">
      <c r="B470" s="582" t="s">
        <v>507</v>
      </c>
      <c r="C470" s="583"/>
      <c r="D470" s="583"/>
      <c r="E470" s="6"/>
    </row>
    <row r="471" spans="2:7" ht="19.5" customHeight="1" x14ac:dyDescent="0.5">
      <c r="B471" s="584" t="s">
        <v>806</v>
      </c>
      <c r="C471" s="11" t="s">
        <v>747</v>
      </c>
      <c r="D471" s="312">
        <f>SUM(D472:D476)</f>
        <v>0</v>
      </c>
      <c r="E471" s="6"/>
    </row>
    <row r="472" spans="2:7" x14ac:dyDescent="0.5">
      <c r="B472" s="585"/>
      <c r="C472" s="15" t="s">
        <v>96</v>
      </c>
      <c r="D472" s="325"/>
      <c r="E472" s="6"/>
    </row>
    <row r="473" spans="2:7" x14ac:dyDescent="0.5">
      <c r="B473" s="585"/>
      <c r="C473" s="12" t="s">
        <v>348</v>
      </c>
      <c r="D473" s="325"/>
      <c r="E473" s="6"/>
    </row>
    <row r="474" spans="2:7" x14ac:dyDescent="0.5">
      <c r="B474" s="585"/>
      <c r="C474" s="12" t="s">
        <v>103</v>
      </c>
      <c r="D474" s="327">
        <v>0</v>
      </c>
      <c r="E474" s="6"/>
    </row>
    <row r="475" spans="2:7" x14ac:dyDescent="0.5">
      <c r="B475" s="585"/>
      <c r="C475" s="12" t="s">
        <v>80</v>
      </c>
      <c r="D475" s="327">
        <v>0</v>
      </c>
      <c r="E475" s="6"/>
    </row>
    <row r="476" spans="2:7" x14ac:dyDescent="0.5">
      <c r="B476" s="586"/>
      <c r="C476" s="13"/>
      <c r="D476" s="325"/>
      <c r="E476" s="6"/>
    </row>
    <row r="477" spans="2:7" ht="27.95" customHeight="1" x14ac:dyDescent="0.5">
      <c r="B477" s="587" t="s">
        <v>807</v>
      </c>
      <c r="C477" s="587"/>
      <c r="D477" s="588"/>
      <c r="E477" s="6"/>
    </row>
    <row r="478" spans="2:7" ht="29.1" customHeight="1" x14ac:dyDescent="0.5">
      <c r="B478" s="589" t="s">
        <v>509</v>
      </c>
      <c r="C478" s="590"/>
      <c r="D478" s="591"/>
      <c r="E478" s="6"/>
    </row>
    <row r="479" spans="2:7" ht="42.75" x14ac:dyDescent="0.5">
      <c r="B479" s="385" t="s">
        <v>808</v>
      </c>
      <c r="C479" s="554" t="s">
        <v>760</v>
      </c>
      <c r="D479" s="554"/>
      <c r="E479" s="6"/>
    </row>
    <row r="480" spans="2:7" ht="42.75" x14ac:dyDescent="0.5">
      <c r="B480" s="385" t="s">
        <v>873</v>
      </c>
      <c r="C480" s="554" t="s">
        <v>760</v>
      </c>
      <c r="D480" s="554"/>
      <c r="E480" s="6"/>
    </row>
    <row r="481" spans="2:5" ht="62.25" customHeight="1" x14ac:dyDescent="0.5">
      <c r="B481" s="386" t="s">
        <v>874</v>
      </c>
      <c r="C481" s="554" t="s">
        <v>760</v>
      </c>
      <c r="D481" s="554"/>
      <c r="E481" s="6"/>
    </row>
    <row r="482" spans="2:5" x14ac:dyDescent="0.5">
      <c r="B482" s="575" t="s">
        <v>510</v>
      </c>
      <c r="C482" s="592"/>
      <c r="D482" s="593"/>
      <c r="E482" s="6"/>
    </row>
    <row r="483" spans="2:5" ht="18.95" customHeight="1" x14ac:dyDescent="0.5">
      <c r="B483" s="550" t="s">
        <v>875</v>
      </c>
      <c r="C483" s="53" t="s">
        <v>747</v>
      </c>
      <c r="D483" s="310">
        <f>SUM(D484:D488)</f>
        <v>102000</v>
      </c>
      <c r="E483" s="6"/>
    </row>
    <row r="484" spans="2:5" x14ac:dyDescent="0.5">
      <c r="B484" s="551"/>
      <c r="C484" s="15" t="s">
        <v>96</v>
      </c>
      <c r="D484" s="368">
        <v>30000</v>
      </c>
      <c r="E484" s="6"/>
    </row>
    <row r="485" spans="2:5" x14ac:dyDescent="0.5">
      <c r="B485" s="551"/>
      <c r="C485" s="15" t="s">
        <v>103</v>
      </c>
      <c r="D485" s="368">
        <v>72000</v>
      </c>
      <c r="E485" s="6"/>
    </row>
    <row r="486" spans="2:5" x14ac:dyDescent="0.5">
      <c r="B486" s="551"/>
      <c r="C486" s="15" t="s">
        <v>80</v>
      </c>
      <c r="D486" s="368">
        <v>0</v>
      </c>
      <c r="E486" s="6"/>
    </row>
    <row r="487" spans="2:5" x14ac:dyDescent="0.5">
      <c r="B487" s="551"/>
      <c r="C487" s="15" t="s">
        <v>849</v>
      </c>
      <c r="D487" s="368"/>
      <c r="E487" s="6"/>
    </row>
    <row r="488" spans="2:5" x14ac:dyDescent="0.5">
      <c r="B488" s="571"/>
      <c r="C488" s="15" t="s">
        <v>876</v>
      </c>
      <c r="D488" s="368"/>
      <c r="E488" s="6"/>
    </row>
    <row r="489" spans="2:5" ht="18" customHeight="1" x14ac:dyDescent="0.5">
      <c r="B489" s="550" t="s">
        <v>877</v>
      </c>
      <c r="C489" s="14" t="s">
        <v>747</v>
      </c>
      <c r="D489" s="310">
        <f>SUM(D490:D494)</f>
        <v>320000</v>
      </c>
      <c r="E489" s="6"/>
    </row>
    <row r="490" spans="2:5" x14ac:dyDescent="0.5">
      <c r="B490" s="551"/>
      <c r="C490" s="15" t="s">
        <v>96</v>
      </c>
      <c r="D490" s="368">
        <v>20000</v>
      </c>
      <c r="E490" s="6"/>
    </row>
    <row r="491" spans="2:5" x14ac:dyDescent="0.5">
      <c r="B491" s="551"/>
      <c r="C491" s="15" t="s">
        <v>103</v>
      </c>
      <c r="D491" s="368">
        <v>300000</v>
      </c>
      <c r="E491" s="6"/>
    </row>
    <row r="492" spans="2:5" x14ac:dyDescent="0.5">
      <c r="B492" s="551"/>
      <c r="C492" s="15" t="s">
        <v>80</v>
      </c>
      <c r="D492" s="368">
        <v>0</v>
      </c>
      <c r="E492" s="6"/>
    </row>
    <row r="493" spans="2:5" x14ac:dyDescent="0.5">
      <c r="B493" s="551"/>
      <c r="C493" s="15" t="s">
        <v>849</v>
      </c>
      <c r="D493" s="368"/>
      <c r="E493" s="6"/>
    </row>
    <row r="494" spans="2:5" x14ac:dyDescent="0.5">
      <c r="B494" s="571"/>
      <c r="C494" s="15" t="s">
        <v>876</v>
      </c>
      <c r="D494" s="368"/>
      <c r="E494" s="6"/>
    </row>
    <row r="495" spans="2:5" x14ac:dyDescent="0.5">
      <c r="B495" s="572" t="s">
        <v>815</v>
      </c>
      <c r="C495" s="14" t="s">
        <v>747</v>
      </c>
      <c r="D495" s="310">
        <f>SUM(D496:D500)</f>
        <v>106</v>
      </c>
      <c r="E495" s="6"/>
    </row>
    <row r="496" spans="2:5" x14ac:dyDescent="0.5">
      <c r="B496" s="573"/>
      <c r="C496" s="15" t="s">
        <v>96</v>
      </c>
      <c r="D496" s="311">
        <v>1</v>
      </c>
      <c r="E496" s="6"/>
    </row>
    <row r="497" spans="2:5" x14ac:dyDescent="0.5">
      <c r="B497" s="573"/>
      <c r="C497" s="15" t="s">
        <v>103</v>
      </c>
      <c r="D497" s="311">
        <v>5</v>
      </c>
      <c r="E497" s="6"/>
    </row>
    <row r="498" spans="2:5" x14ac:dyDescent="0.5">
      <c r="B498" s="573"/>
      <c r="C498" s="15" t="s">
        <v>80</v>
      </c>
      <c r="D498" s="311">
        <v>100</v>
      </c>
      <c r="E498" s="6"/>
    </row>
    <row r="499" spans="2:5" x14ac:dyDescent="0.5">
      <c r="B499" s="573"/>
      <c r="C499" s="15" t="s">
        <v>849</v>
      </c>
      <c r="D499" s="311"/>
      <c r="E499" s="6"/>
    </row>
    <row r="500" spans="2:5" x14ac:dyDescent="0.5">
      <c r="B500" s="574"/>
      <c r="C500" s="15" t="s">
        <v>876</v>
      </c>
      <c r="D500" s="311"/>
      <c r="E500" s="6"/>
    </row>
    <row r="501" spans="2:5" x14ac:dyDescent="0.5">
      <c r="B501" s="550" t="s">
        <v>878</v>
      </c>
      <c r="C501" s="11" t="s">
        <v>747</v>
      </c>
      <c r="D501" s="310">
        <f>SUM(D502:D506)</f>
        <v>30000</v>
      </c>
      <c r="E501" s="6"/>
    </row>
    <row r="502" spans="2:5" x14ac:dyDescent="0.5">
      <c r="B502" s="551"/>
      <c r="C502" s="15" t="s">
        <v>96</v>
      </c>
      <c r="D502" s="311">
        <v>30000</v>
      </c>
      <c r="E502" s="6"/>
    </row>
    <row r="503" spans="2:5" x14ac:dyDescent="0.5">
      <c r="B503" s="551"/>
      <c r="C503" s="15" t="s">
        <v>103</v>
      </c>
      <c r="D503" s="368">
        <v>0</v>
      </c>
      <c r="E503" s="6"/>
    </row>
    <row r="504" spans="2:5" x14ac:dyDescent="0.5">
      <c r="B504" s="551"/>
      <c r="C504" s="15" t="s">
        <v>80</v>
      </c>
      <c r="D504" s="311">
        <v>0</v>
      </c>
      <c r="E504" s="6"/>
    </row>
    <row r="505" spans="2:5" x14ac:dyDescent="0.5">
      <c r="B505" s="551"/>
      <c r="C505" s="15" t="s">
        <v>849</v>
      </c>
      <c r="D505" s="319"/>
      <c r="E505" s="6"/>
    </row>
    <row r="506" spans="2:5" x14ac:dyDescent="0.5">
      <c r="B506" s="571"/>
      <c r="C506" s="15" t="s">
        <v>876</v>
      </c>
      <c r="D506" s="319"/>
      <c r="E506" s="6"/>
    </row>
    <row r="507" spans="2:5" x14ac:dyDescent="0.5">
      <c r="B507" s="575" t="s">
        <v>817</v>
      </c>
      <c r="C507" s="575"/>
      <c r="D507" s="576"/>
      <c r="E507" s="6"/>
    </row>
    <row r="508" spans="2:5" ht="57" customHeight="1" x14ac:dyDescent="0.5">
      <c r="B508" s="369" t="s">
        <v>879</v>
      </c>
      <c r="C508" s="554" t="s">
        <v>760</v>
      </c>
      <c r="D508" s="554"/>
      <c r="E508" s="6"/>
    </row>
    <row r="509" spans="2:5" x14ac:dyDescent="0.5">
      <c r="B509" s="577" t="s">
        <v>582</v>
      </c>
      <c r="C509" s="578"/>
      <c r="D509" s="578"/>
      <c r="E509" s="360"/>
    </row>
    <row r="510" spans="2:5" x14ac:dyDescent="0.5">
      <c r="B510" s="579" t="s">
        <v>819</v>
      </c>
      <c r="C510" s="14" t="s">
        <v>747</v>
      </c>
      <c r="D510" s="310">
        <f>SUM(D511:D515)</f>
        <v>2650</v>
      </c>
      <c r="E510" s="6"/>
    </row>
    <row r="511" spans="2:5" x14ac:dyDescent="0.5">
      <c r="B511" s="579"/>
      <c r="C511" s="15" t="s">
        <v>96</v>
      </c>
      <c r="D511" s="313"/>
      <c r="E511" s="6"/>
    </row>
    <row r="512" spans="2:5" x14ac:dyDescent="0.5">
      <c r="B512" s="579"/>
      <c r="C512" s="15" t="s">
        <v>103</v>
      </c>
      <c r="D512" s="311">
        <v>2250</v>
      </c>
      <c r="E512" s="6"/>
    </row>
    <row r="513" spans="2:5" x14ac:dyDescent="0.5">
      <c r="B513" s="579"/>
      <c r="C513" s="15" t="s">
        <v>80</v>
      </c>
      <c r="D513" s="311">
        <v>400</v>
      </c>
      <c r="E513" s="6"/>
    </row>
    <row r="514" spans="2:5" x14ac:dyDescent="0.5">
      <c r="B514" s="579"/>
      <c r="C514" s="15" t="s">
        <v>849</v>
      </c>
      <c r="D514" s="314"/>
      <c r="E514" s="6"/>
    </row>
    <row r="515" spans="2:5" x14ac:dyDescent="0.5">
      <c r="B515" s="579"/>
      <c r="C515" s="15" t="s">
        <v>876</v>
      </c>
      <c r="D515" s="314"/>
      <c r="E515" s="6"/>
    </row>
    <row r="516" spans="2:5" x14ac:dyDescent="0.5">
      <c r="B516" s="572" t="s">
        <v>820</v>
      </c>
      <c r="C516" s="14" t="s">
        <v>747</v>
      </c>
      <c r="D516" s="310">
        <f>SUM(D517:D521)</f>
        <v>530</v>
      </c>
      <c r="E516" s="6"/>
    </row>
    <row r="517" spans="2:5" x14ac:dyDescent="0.5">
      <c r="B517" s="573"/>
      <c r="C517" s="15" t="s">
        <v>96</v>
      </c>
      <c r="D517" s="311"/>
      <c r="E517" s="6"/>
    </row>
    <row r="518" spans="2:5" x14ac:dyDescent="0.5">
      <c r="B518" s="573"/>
      <c r="C518" s="15" t="s">
        <v>103</v>
      </c>
      <c r="D518" s="311">
        <v>450</v>
      </c>
      <c r="E518" s="360"/>
    </row>
    <row r="519" spans="2:5" x14ac:dyDescent="0.5">
      <c r="B519" s="573"/>
      <c r="C519" s="15" t="s">
        <v>80</v>
      </c>
      <c r="D519" s="311">
        <v>80</v>
      </c>
      <c r="E519" s="6"/>
    </row>
    <row r="520" spans="2:5" x14ac:dyDescent="0.5">
      <c r="B520" s="573"/>
      <c r="C520" s="15" t="s">
        <v>849</v>
      </c>
      <c r="D520" s="311"/>
      <c r="E520" s="6"/>
    </row>
    <row r="521" spans="2:5" x14ac:dyDescent="0.5">
      <c r="B521" s="574"/>
      <c r="C521" s="15" t="s">
        <v>876</v>
      </c>
      <c r="D521" s="311"/>
      <c r="E521" s="6"/>
    </row>
    <row r="522" spans="2:5" x14ac:dyDescent="0.5">
      <c r="B522" s="577" t="s">
        <v>588</v>
      </c>
      <c r="C522" s="578"/>
      <c r="D522" s="578"/>
      <c r="E522" s="6"/>
    </row>
    <row r="523" spans="2:5" ht="19.5" customHeight="1" x14ac:dyDescent="0.5">
      <c r="B523" s="579" t="s">
        <v>821</v>
      </c>
      <c r="C523" s="14" t="s">
        <v>747</v>
      </c>
      <c r="D523" s="310">
        <f>SUM(D524:D528)</f>
        <v>1300</v>
      </c>
      <c r="E523" s="6"/>
    </row>
    <row r="524" spans="2:5" x14ac:dyDescent="0.5">
      <c r="B524" s="579"/>
      <c r="C524" s="15" t="s">
        <v>96</v>
      </c>
      <c r="D524" s="311">
        <v>300</v>
      </c>
      <c r="E524" s="6"/>
    </row>
    <row r="525" spans="2:5" x14ac:dyDescent="0.5">
      <c r="B525" s="579"/>
      <c r="C525" s="15" t="s">
        <v>103</v>
      </c>
      <c r="D525" s="311">
        <v>0</v>
      </c>
      <c r="E525" s="6"/>
    </row>
    <row r="526" spans="2:5" x14ac:dyDescent="0.5">
      <c r="B526" s="579"/>
      <c r="C526" s="15" t="s">
        <v>80</v>
      </c>
      <c r="D526" s="311">
        <v>1000</v>
      </c>
      <c r="E526" s="6"/>
    </row>
    <row r="527" spans="2:5" x14ac:dyDescent="0.5">
      <c r="B527" s="579"/>
      <c r="C527" s="15" t="s">
        <v>849</v>
      </c>
      <c r="D527" s="311"/>
      <c r="E527" s="6"/>
    </row>
    <row r="528" spans="2:5" x14ac:dyDescent="0.5">
      <c r="B528" s="579"/>
      <c r="C528" s="15" t="s">
        <v>876</v>
      </c>
      <c r="D528" s="311"/>
      <c r="E528" s="6"/>
    </row>
    <row r="529" spans="2:5" ht="21" x14ac:dyDescent="0.5">
      <c r="B529" s="580" t="s">
        <v>822</v>
      </c>
      <c r="C529" s="581"/>
      <c r="D529" s="581"/>
      <c r="E529" s="6"/>
    </row>
    <row r="530" spans="2:5" ht="31.5" customHeight="1" x14ac:dyDescent="0.5">
      <c r="B530" s="569" t="s">
        <v>823</v>
      </c>
      <c r="C530" s="569"/>
      <c r="D530" s="570"/>
      <c r="E530" s="6"/>
    </row>
    <row r="531" spans="2:5" ht="42.75" x14ac:dyDescent="0.5">
      <c r="B531" s="107" t="s">
        <v>824</v>
      </c>
      <c r="C531" s="559" t="s">
        <v>760</v>
      </c>
      <c r="D531" s="560"/>
      <c r="E531" s="6"/>
    </row>
    <row r="532" spans="2:5" ht="57" x14ac:dyDescent="0.5">
      <c r="B532" s="107" t="s">
        <v>825</v>
      </c>
      <c r="C532" s="559" t="s">
        <v>760</v>
      </c>
      <c r="D532" s="560"/>
      <c r="E532" s="6"/>
    </row>
    <row r="533" spans="2:5" ht="42.75" x14ac:dyDescent="0.5">
      <c r="B533" s="107" t="s">
        <v>826</v>
      </c>
      <c r="C533" s="559" t="s">
        <v>760</v>
      </c>
      <c r="D533" s="560"/>
      <c r="E533" s="6"/>
    </row>
    <row r="534" spans="2:5" ht="20.45" customHeight="1" x14ac:dyDescent="0.5">
      <c r="B534" s="107" t="s">
        <v>827</v>
      </c>
      <c r="C534" s="559" t="s">
        <v>760</v>
      </c>
      <c r="D534" s="560"/>
      <c r="E534" s="6"/>
    </row>
    <row r="535" spans="2:5" ht="28.5" x14ac:dyDescent="0.5">
      <c r="B535" s="107" t="s">
        <v>828</v>
      </c>
      <c r="C535" s="559" t="s">
        <v>760</v>
      </c>
      <c r="D535" s="560"/>
      <c r="E535" s="6"/>
    </row>
    <row r="536" spans="2:5" ht="21" x14ac:dyDescent="0.5">
      <c r="B536" s="561" t="s">
        <v>829</v>
      </c>
      <c r="C536" s="561"/>
      <c r="D536" s="562"/>
      <c r="E536" s="6"/>
    </row>
    <row r="537" spans="2:5" ht="68.25" customHeight="1" x14ac:dyDescent="0.5">
      <c r="B537" s="56" t="s">
        <v>831</v>
      </c>
      <c r="C537" s="563" t="s">
        <v>760</v>
      </c>
      <c r="D537" s="554"/>
      <c r="E537" s="6"/>
    </row>
    <row r="538" spans="2:5" ht="22.5" customHeight="1" x14ac:dyDescent="0.5">
      <c r="B538" s="564" t="s">
        <v>880</v>
      </c>
      <c r="C538" s="14" t="s">
        <v>747</v>
      </c>
      <c r="D538" s="387">
        <v>0</v>
      </c>
      <c r="E538" s="6"/>
    </row>
    <row r="539" spans="2:5" ht="30.95" customHeight="1" x14ac:dyDescent="0.5">
      <c r="B539" s="565"/>
      <c r="C539" s="15" t="s">
        <v>881</v>
      </c>
      <c r="D539" s="374"/>
      <c r="E539" s="6"/>
    </row>
    <row r="540" spans="2:5" ht="37.5" customHeight="1" x14ac:dyDescent="0.5">
      <c r="B540" s="566"/>
      <c r="C540" s="15"/>
      <c r="D540" s="374"/>
      <c r="E540" s="6"/>
    </row>
    <row r="541" spans="2:5" ht="51" customHeight="1" x14ac:dyDescent="0.5">
      <c r="B541" s="56" t="s">
        <v>835</v>
      </c>
      <c r="C541" s="567" t="s">
        <v>760</v>
      </c>
      <c r="D541" s="568"/>
      <c r="E541" s="6"/>
    </row>
    <row r="542" spans="2:5" ht="18" customHeight="1" x14ac:dyDescent="0.5">
      <c r="B542" s="550" t="s">
        <v>882</v>
      </c>
      <c r="C542" s="14" t="s">
        <v>747</v>
      </c>
      <c r="D542" s="387">
        <f>SUM(D543:D547)</f>
        <v>0</v>
      </c>
      <c r="E542" s="6"/>
    </row>
    <row r="543" spans="2:5" x14ac:dyDescent="0.5">
      <c r="B543" s="551"/>
      <c r="C543" s="15"/>
      <c r="D543" s="374"/>
      <c r="E543" s="6"/>
    </row>
    <row r="544" spans="2:5" x14ac:dyDescent="0.5">
      <c r="B544" s="551"/>
      <c r="C544" s="15"/>
      <c r="D544" s="327"/>
      <c r="E544" s="6"/>
    </row>
    <row r="545" spans="2:5" x14ac:dyDescent="0.5">
      <c r="B545" s="551"/>
      <c r="C545" s="15"/>
      <c r="D545" s="327"/>
      <c r="E545" s="6"/>
    </row>
    <row r="546" spans="2:5" x14ac:dyDescent="0.5">
      <c r="B546" s="551"/>
      <c r="C546" s="15"/>
      <c r="D546" s="327"/>
      <c r="E546" s="6"/>
    </row>
    <row r="547" spans="2:5" x14ac:dyDescent="0.5">
      <c r="B547" s="551"/>
      <c r="C547" s="15"/>
      <c r="D547" s="327"/>
      <c r="E547" s="6"/>
    </row>
    <row r="548" spans="2:5" ht="15.95" customHeight="1" x14ac:dyDescent="0.5">
      <c r="B548" s="550" t="s">
        <v>883</v>
      </c>
      <c r="C548" s="57" t="s">
        <v>747</v>
      </c>
      <c r="D548" s="387">
        <f>SUM(D549:D554)</f>
        <v>0</v>
      </c>
      <c r="E548" s="6"/>
    </row>
    <row r="549" spans="2:5" ht="15.6" customHeight="1" x14ac:dyDescent="0.5">
      <c r="B549" s="551"/>
      <c r="C549" s="6"/>
      <c r="D549" s="353"/>
      <c r="E549" s="6"/>
    </row>
    <row r="550" spans="2:5" ht="15.6" customHeight="1" x14ac:dyDescent="0.5">
      <c r="B550" s="551"/>
      <c r="C550" s="6"/>
      <c r="D550" s="353"/>
      <c r="E550" s="6"/>
    </row>
    <row r="551" spans="2:5" ht="15.6" customHeight="1" x14ac:dyDescent="0.5">
      <c r="B551" s="551"/>
      <c r="C551" s="6"/>
      <c r="D551" s="353"/>
      <c r="E551" s="6"/>
    </row>
    <row r="552" spans="2:5" ht="15.6" customHeight="1" x14ac:dyDescent="0.5">
      <c r="B552" s="551"/>
      <c r="C552" s="6"/>
      <c r="D552" s="353"/>
      <c r="E552" s="6"/>
    </row>
    <row r="553" spans="2:5" x14ac:dyDescent="0.5">
      <c r="B553" s="551"/>
      <c r="C553" s="256"/>
      <c r="D553" s="354"/>
      <c r="E553" s="6"/>
    </row>
    <row r="554" spans="2:5" ht="16.5" customHeight="1" x14ac:dyDescent="0.5">
      <c r="B554" s="550" t="s">
        <v>884</v>
      </c>
      <c r="C554" s="258" t="s">
        <v>747</v>
      </c>
      <c r="D554" s="355">
        <v>0</v>
      </c>
      <c r="E554" s="6"/>
    </row>
    <row r="555" spans="2:5" ht="15.75" customHeight="1" x14ac:dyDescent="0.5">
      <c r="B555" s="551"/>
      <c r="C555" s="257" t="s">
        <v>103</v>
      </c>
      <c r="D555" s="356"/>
      <c r="E555" s="6"/>
    </row>
    <row r="556" spans="2:5" ht="15.75" customHeight="1" x14ac:dyDescent="0.5">
      <c r="B556" s="551"/>
      <c r="C556" s="257" t="s">
        <v>96</v>
      </c>
      <c r="D556" s="356"/>
      <c r="E556" s="6"/>
    </row>
    <row r="557" spans="2:5" ht="15.75" customHeight="1" x14ac:dyDescent="0.5">
      <c r="B557" s="551"/>
      <c r="C557" s="257" t="s">
        <v>80</v>
      </c>
      <c r="D557" s="356"/>
      <c r="E557" s="6"/>
    </row>
    <row r="558" spans="2:5" ht="15.75" customHeight="1" x14ac:dyDescent="0.5">
      <c r="B558" s="551"/>
      <c r="C558" s="257" t="s">
        <v>348</v>
      </c>
      <c r="D558" s="356"/>
      <c r="E558" s="6"/>
    </row>
    <row r="559" spans="2:5" ht="15.75" customHeight="1" x14ac:dyDescent="0.5">
      <c r="B559" s="551"/>
      <c r="C559" s="257" t="s">
        <v>849</v>
      </c>
      <c r="D559" s="356"/>
      <c r="E559" s="6"/>
    </row>
  </sheetData>
  <mergeCells count="89">
    <mergeCell ref="B26:B31"/>
    <mergeCell ref="B5:B10"/>
    <mergeCell ref="B11:B16"/>
    <mergeCell ref="C18:D18"/>
    <mergeCell ref="B19:D19"/>
    <mergeCell ref="B20:B25"/>
    <mergeCell ref="B335:B340"/>
    <mergeCell ref="B32:B37"/>
    <mergeCell ref="B38:D38"/>
    <mergeCell ref="B39:B44"/>
    <mergeCell ref="B45:B50"/>
    <mergeCell ref="B51:B56"/>
    <mergeCell ref="C57:D57"/>
    <mergeCell ref="B58:D58"/>
    <mergeCell ref="B59:B64"/>
    <mergeCell ref="B65:B70"/>
    <mergeCell ref="B71:B76"/>
    <mergeCell ref="B334:D334"/>
    <mergeCell ref="B382:D382"/>
    <mergeCell ref="B341:B346"/>
    <mergeCell ref="B347:B352"/>
    <mergeCell ref="C355:D355"/>
    <mergeCell ref="B356:D356"/>
    <mergeCell ref="B357:B362"/>
    <mergeCell ref="B363:B368"/>
    <mergeCell ref="B369:D369"/>
    <mergeCell ref="B370:B375"/>
    <mergeCell ref="B376:B381"/>
    <mergeCell ref="C422:D422"/>
    <mergeCell ref="B383:B388"/>
    <mergeCell ref="B389:B394"/>
    <mergeCell ref="B395:B400"/>
    <mergeCell ref="B401:D401"/>
    <mergeCell ref="B402:B407"/>
    <mergeCell ref="B408:B413"/>
    <mergeCell ref="B414:D414"/>
    <mergeCell ref="B415:D415"/>
    <mergeCell ref="B416:B417"/>
    <mergeCell ref="C420:D420"/>
    <mergeCell ref="B421:D421"/>
    <mergeCell ref="C418:D418"/>
    <mergeCell ref="C419:D419"/>
    <mergeCell ref="B464:B469"/>
    <mergeCell ref="B424:D424"/>
    <mergeCell ref="B425:B431"/>
    <mergeCell ref="B432:B437"/>
    <mergeCell ref="B438:B443"/>
    <mergeCell ref="B444:D444"/>
    <mergeCell ref="B445:B450"/>
    <mergeCell ref="B451:B456"/>
    <mergeCell ref="B457:D457"/>
    <mergeCell ref="B458:B463"/>
    <mergeCell ref="B483:B488"/>
    <mergeCell ref="B470:D470"/>
    <mergeCell ref="B471:B476"/>
    <mergeCell ref="B477:D477"/>
    <mergeCell ref="B478:D478"/>
    <mergeCell ref="C479:D479"/>
    <mergeCell ref="B482:D482"/>
    <mergeCell ref="B538:B540"/>
    <mergeCell ref="C541:D541"/>
    <mergeCell ref="B530:D530"/>
    <mergeCell ref="B489:B494"/>
    <mergeCell ref="B495:B500"/>
    <mergeCell ref="B501:B506"/>
    <mergeCell ref="B507:D507"/>
    <mergeCell ref="B509:D509"/>
    <mergeCell ref="B510:B515"/>
    <mergeCell ref="B516:B521"/>
    <mergeCell ref="B522:D522"/>
    <mergeCell ref="B523:B528"/>
    <mergeCell ref="B529:D529"/>
    <mergeCell ref="C508:D508"/>
    <mergeCell ref="B554:B559"/>
    <mergeCell ref="C423:D423"/>
    <mergeCell ref="C480:D480"/>
    <mergeCell ref="C481:D481"/>
    <mergeCell ref="C17:D17"/>
    <mergeCell ref="C353:D353"/>
    <mergeCell ref="C354:D354"/>
    <mergeCell ref="B542:B547"/>
    <mergeCell ref="B548:B553"/>
    <mergeCell ref="C531:D531"/>
    <mergeCell ref="C532:D532"/>
    <mergeCell ref="C533:D533"/>
    <mergeCell ref="C534:D534"/>
    <mergeCell ref="C535:D535"/>
    <mergeCell ref="B536:D536"/>
    <mergeCell ref="C537:D53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FC0EB-5AFD-450C-B397-64ACA0C2E47F}">
  <dimension ref="B3:K28"/>
  <sheetViews>
    <sheetView topLeftCell="A3" workbookViewId="0">
      <selection activeCell="E37" sqref="E37"/>
    </sheetView>
  </sheetViews>
  <sheetFormatPr defaultRowHeight="15.75" x14ac:dyDescent="0.5"/>
  <cols>
    <col min="2" max="2" width="13.625" customWidth="1"/>
  </cols>
  <sheetData>
    <row r="3" spans="2:11" x14ac:dyDescent="0.5">
      <c r="B3" t="s">
        <v>42</v>
      </c>
      <c r="D3" t="s">
        <v>84</v>
      </c>
      <c r="H3" t="s">
        <v>348</v>
      </c>
      <c r="I3" t="s">
        <v>43</v>
      </c>
      <c r="K3" t="s">
        <v>885</v>
      </c>
    </row>
    <row r="4" spans="2:11" x14ac:dyDescent="0.5">
      <c r="B4" t="s">
        <v>94</v>
      </c>
      <c r="D4" t="s">
        <v>52</v>
      </c>
      <c r="H4" t="s">
        <v>80</v>
      </c>
      <c r="I4" t="s">
        <v>886</v>
      </c>
      <c r="K4" t="s">
        <v>165</v>
      </c>
    </row>
    <row r="5" spans="2:11" x14ac:dyDescent="0.5">
      <c r="B5" t="s">
        <v>67</v>
      </c>
      <c r="D5" t="s">
        <v>152</v>
      </c>
      <c r="H5" t="s">
        <v>103</v>
      </c>
      <c r="K5" t="s">
        <v>324</v>
      </c>
    </row>
    <row r="6" spans="2:11" x14ac:dyDescent="0.5">
      <c r="H6" t="s">
        <v>849</v>
      </c>
      <c r="K6" t="s">
        <v>508</v>
      </c>
    </row>
    <row r="7" spans="2:11" x14ac:dyDescent="0.5">
      <c r="H7" t="s">
        <v>96</v>
      </c>
    </row>
    <row r="10" spans="2:11" x14ac:dyDescent="0.5">
      <c r="B10" t="s">
        <v>887</v>
      </c>
    </row>
    <row r="11" spans="2:11" x14ac:dyDescent="0.5">
      <c r="B11" t="s">
        <v>888</v>
      </c>
    </row>
    <row r="12" spans="2:11" x14ac:dyDescent="0.5">
      <c r="B12" t="s">
        <v>889</v>
      </c>
    </row>
    <row r="15" spans="2:11" x14ac:dyDescent="0.5">
      <c r="B15" t="s">
        <v>890</v>
      </c>
      <c r="D15" t="s">
        <v>694</v>
      </c>
    </row>
    <row r="16" spans="2:11" x14ac:dyDescent="0.5">
      <c r="B16" t="s">
        <v>699</v>
      </c>
      <c r="D16" t="s">
        <v>704</v>
      </c>
    </row>
    <row r="17" spans="2:5" x14ac:dyDescent="0.5">
      <c r="B17" t="s">
        <v>695</v>
      </c>
      <c r="D17" t="s">
        <v>891</v>
      </c>
    </row>
    <row r="18" spans="2:5" x14ac:dyDescent="0.5">
      <c r="B18" t="s">
        <v>716</v>
      </c>
    </row>
    <row r="19" spans="2:5" x14ac:dyDescent="0.5">
      <c r="B19" t="s">
        <v>892</v>
      </c>
    </row>
    <row r="23" spans="2:5" ht="16.149999999999999" thickBot="1" x14ac:dyDescent="0.55000000000000004">
      <c r="B23" t="s">
        <v>933</v>
      </c>
      <c r="C23" t="s">
        <v>934</v>
      </c>
      <c r="D23" t="s">
        <v>935</v>
      </c>
      <c r="E23" t="s">
        <v>936</v>
      </c>
    </row>
    <row r="24" spans="2:5" ht="46.9" thickTop="1" thickBot="1" x14ac:dyDescent="0.55000000000000004">
      <c r="B24" s="406" t="s">
        <v>937</v>
      </c>
      <c r="C24" s="407" t="s">
        <v>938</v>
      </c>
      <c r="D24" t="s">
        <v>939</v>
      </c>
      <c r="E24" t="s">
        <v>940</v>
      </c>
    </row>
    <row r="25" spans="2:5" ht="46.9" thickTop="1" thickBot="1" x14ac:dyDescent="0.55000000000000004">
      <c r="B25" s="408" t="s">
        <v>941</v>
      </c>
      <c r="C25" s="407" t="s">
        <v>911</v>
      </c>
      <c r="D25" t="s">
        <v>919</v>
      </c>
      <c r="E25" t="s">
        <v>942</v>
      </c>
    </row>
    <row r="26" spans="2:5" ht="46.9" thickTop="1" thickBot="1" x14ac:dyDescent="0.55000000000000004">
      <c r="B26" s="409" t="s">
        <v>943</v>
      </c>
      <c r="C26" s="407" t="s">
        <v>909</v>
      </c>
      <c r="D26" t="s">
        <v>917</v>
      </c>
      <c r="E26" t="s">
        <v>944</v>
      </c>
    </row>
    <row r="27" spans="2:5" ht="46.9" thickTop="1" thickBot="1" x14ac:dyDescent="0.55000000000000004">
      <c r="B27" s="410" t="s">
        <v>945</v>
      </c>
      <c r="C27" s="407" t="s">
        <v>946</v>
      </c>
      <c r="D27" t="s">
        <v>947</v>
      </c>
      <c r="E27" t="s">
        <v>948</v>
      </c>
    </row>
    <row r="28" spans="2:5" ht="16.149999999999999" thickTop="1" x14ac:dyDescent="0.5"/>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8240A-D0F0-4F7D-91A9-A5531AA7FDB0}">
  <dimension ref="C2:T33"/>
  <sheetViews>
    <sheetView topLeftCell="A9" zoomScale="150" workbookViewId="0">
      <selection activeCell="O19" sqref="O19"/>
    </sheetView>
  </sheetViews>
  <sheetFormatPr defaultColWidth="11" defaultRowHeight="15.75" x14ac:dyDescent="0.5"/>
  <cols>
    <col min="1" max="2" width="11" style="390"/>
    <col min="3" max="3" width="2.875" style="390" customWidth="1"/>
    <col min="4" max="4" width="11" style="390"/>
    <col min="5" max="9" width="2.625" style="390" customWidth="1"/>
    <col min="10" max="10" width="11" style="390"/>
    <col min="11" max="14" width="2.5" style="390" customWidth="1"/>
    <col min="15" max="16" width="11" style="390"/>
    <col min="17" max="20" width="13.125" style="390" customWidth="1"/>
    <col min="21" max="16384" width="11" style="390"/>
  </cols>
  <sheetData>
    <row r="2" spans="3:20" ht="16.149999999999999" thickBot="1" x14ac:dyDescent="0.55000000000000004"/>
    <row r="3" spans="3:20" ht="16.149999999999999" thickBot="1" x14ac:dyDescent="0.55000000000000004">
      <c r="C3" s="391"/>
      <c r="E3" s="391"/>
      <c r="F3" s="391"/>
      <c r="G3" s="391"/>
      <c r="H3" s="391"/>
      <c r="I3" s="392"/>
      <c r="J3" s="392"/>
      <c r="K3" s="393"/>
      <c r="L3" s="393"/>
      <c r="M3" s="393"/>
      <c r="N3" s="393"/>
      <c r="O3" s="392"/>
    </row>
    <row r="4" spans="3:20" ht="16.149999999999999" thickBot="1" x14ac:dyDescent="0.55000000000000004">
      <c r="C4" s="394"/>
      <c r="E4" s="395" t="s">
        <v>921</v>
      </c>
      <c r="F4" s="395"/>
      <c r="G4" s="395"/>
      <c r="H4" s="395"/>
      <c r="I4" s="395"/>
      <c r="J4" s="396"/>
      <c r="K4" s="396" t="s">
        <v>922</v>
      </c>
      <c r="L4" s="395"/>
      <c r="M4" s="395"/>
      <c r="N4" s="395"/>
      <c r="O4" s="396"/>
    </row>
    <row r="5" spans="3:20" ht="16.149999999999999" thickBot="1" x14ac:dyDescent="0.55000000000000004">
      <c r="C5" s="391"/>
      <c r="E5" s="396"/>
      <c r="F5" s="396"/>
      <c r="G5" s="396"/>
      <c r="H5" s="396"/>
      <c r="I5" s="396"/>
      <c r="J5" s="396"/>
      <c r="K5" s="396"/>
      <c r="L5" s="396"/>
      <c r="M5" s="396"/>
      <c r="N5" s="396"/>
      <c r="O5" s="396"/>
    </row>
    <row r="6" spans="3:20" ht="16.149999999999999" thickBot="1" x14ac:dyDescent="0.55000000000000004">
      <c r="C6" s="397"/>
      <c r="E6" s="398"/>
      <c r="F6" s="398"/>
      <c r="G6" s="398"/>
      <c r="H6" s="398"/>
      <c r="I6" s="396"/>
      <c r="J6" s="396"/>
      <c r="K6" s="399"/>
      <c r="L6" s="399"/>
      <c r="M6" s="399"/>
      <c r="N6" s="399"/>
      <c r="O6" s="396"/>
    </row>
    <row r="7" spans="3:20" ht="16.149999999999999" thickBot="1" x14ac:dyDescent="0.55000000000000004">
      <c r="E7" s="395" t="s">
        <v>923</v>
      </c>
      <c r="F7" s="395"/>
      <c r="G7" s="395"/>
      <c r="H7" s="395"/>
      <c r="I7" s="395"/>
      <c r="J7" s="396"/>
      <c r="K7" s="396" t="s">
        <v>924</v>
      </c>
      <c r="L7" s="395"/>
      <c r="M7" s="395"/>
      <c r="N7" s="395"/>
      <c r="O7" s="396"/>
    </row>
    <row r="8" spans="3:20" ht="16.149999999999999" thickBot="1" x14ac:dyDescent="0.55000000000000004">
      <c r="C8" s="391"/>
      <c r="E8" s="396"/>
      <c r="F8" s="396"/>
      <c r="G8" s="396"/>
      <c r="H8" s="396"/>
      <c r="I8" s="396"/>
      <c r="J8" s="396"/>
      <c r="K8" s="396"/>
      <c r="L8" s="396"/>
      <c r="M8" s="396"/>
      <c r="N8" s="396"/>
      <c r="O8" s="396"/>
    </row>
    <row r="9" spans="3:20" ht="16.149999999999999" thickBot="1" x14ac:dyDescent="0.55000000000000004">
      <c r="C9" s="394"/>
      <c r="E9" s="398"/>
      <c r="F9" s="398"/>
      <c r="G9" s="398"/>
      <c r="H9" s="398"/>
      <c r="I9" s="396"/>
      <c r="J9" s="396"/>
      <c r="K9" s="399"/>
      <c r="L9" s="399"/>
      <c r="M9" s="399"/>
      <c r="N9" s="399"/>
      <c r="O9" s="396"/>
    </row>
    <row r="10" spans="3:20" ht="16.149999999999999" thickBot="1" x14ac:dyDescent="0.55000000000000004">
      <c r="C10" s="391"/>
      <c r="E10" s="395" t="s">
        <v>925</v>
      </c>
      <c r="F10" s="395"/>
      <c r="G10" s="395"/>
      <c r="H10" s="395"/>
      <c r="I10" s="396"/>
      <c r="J10" s="396"/>
      <c r="K10" s="395" t="s">
        <v>926</v>
      </c>
      <c r="L10" s="395"/>
      <c r="M10" s="395"/>
      <c r="N10" s="395"/>
      <c r="O10" s="396"/>
    </row>
    <row r="11" spans="3:20" ht="16.149999999999999" thickBot="1" x14ac:dyDescent="0.55000000000000004">
      <c r="C11" s="400"/>
      <c r="E11" s="396"/>
      <c r="F11" s="396"/>
      <c r="G11" s="396"/>
      <c r="H11" s="396"/>
      <c r="I11" s="396"/>
      <c r="J11" s="396"/>
      <c r="K11" s="396"/>
      <c r="L11" s="396"/>
      <c r="M11" s="396"/>
      <c r="N11" s="396"/>
      <c r="O11" s="396"/>
    </row>
    <row r="12" spans="3:20" ht="16.149999999999999" thickBot="1" x14ac:dyDescent="0.55000000000000004">
      <c r="E12" s="398"/>
      <c r="F12" s="398"/>
      <c r="G12" s="398"/>
      <c r="H12" s="398"/>
      <c r="I12" s="396"/>
      <c r="J12" s="396"/>
      <c r="K12" s="399"/>
      <c r="L12" s="399"/>
      <c r="M12" s="399"/>
      <c r="N12" s="399"/>
      <c r="O12" s="396"/>
    </row>
    <row r="13" spans="3:20" ht="16.149999999999999" thickBot="1" x14ac:dyDescent="0.55000000000000004">
      <c r="C13" s="391"/>
      <c r="E13" s="395" t="s">
        <v>927</v>
      </c>
      <c r="F13" s="395"/>
      <c r="G13" s="395"/>
      <c r="H13" s="395"/>
      <c r="I13" s="396"/>
      <c r="J13" s="396"/>
      <c r="K13" s="395" t="s">
        <v>928</v>
      </c>
      <c r="L13" s="395"/>
      <c r="M13" s="395"/>
      <c r="N13" s="395"/>
      <c r="O13" s="396"/>
    </row>
    <row r="14" spans="3:20" ht="16.149999999999999" thickBot="1" x14ac:dyDescent="0.55000000000000004">
      <c r="C14" s="394"/>
    </row>
    <row r="15" spans="3:20" ht="16.149999999999999" thickBot="1" x14ac:dyDescent="0.55000000000000004">
      <c r="C15" s="393"/>
    </row>
    <row r="16" spans="3:20" ht="16.149999999999999" thickBot="1" x14ac:dyDescent="0.55000000000000004">
      <c r="C16" s="400"/>
      <c r="Q16" s="401">
        <v>0.25</v>
      </c>
      <c r="R16" s="401">
        <v>0.5</v>
      </c>
      <c r="S16" s="401">
        <v>0.75</v>
      </c>
      <c r="T16" s="401">
        <v>1</v>
      </c>
    </row>
    <row r="17" spans="3:20" ht="16.149999999999999" thickBot="1" x14ac:dyDescent="0.55000000000000004">
      <c r="Q17" s="401">
        <v>0.75</v>
      </c>
      <c r="R17" s="401">
        <v>0.5</v>
      </c>
      <c r="S17" s="401">
        <v>0.25</v>
      </c>
      <c r="T17" s="401">
        <v>0</v>
      </c>
    </row>
    <row r="18" spans="3:20" ht="16.149999999999999" thickBot="1" x14ac:dyDescent="0.55000000000000004">
      <c r="C18" s="391"/>
      <c r="Q18" s="402">
        <v>2024</v>
      </c>
      <c r="R18" s="403"/>
      <c r="S18" s="403"/>
      <c r="T18" s="403"/>
    </row>
    <row r="19" spans="3:20" ht="16.149999999999999" thickBot="1" x14ac:dyDescent="0.55000000000000004">
      <c r="C19" s="404"/>
      <c r="Q19" s="405"/>
      <c r="R19" s="403"/>
      <c r="S19" s="403"/>
      <c r="T19" s="403"/>
    </row>
    <row r="20" spans="3:20" ht="16.149999999999999" thickBot="1" x14ac:dyDescent="0.55000000000000004">
      <c r="C20" s="393"/>
      <c r="Q20" s="403"/>
      <c r="R20" s="403"/>
      <c r="S20" s="403"/>
      <c r="T20" s="403"/>
    </row>
    <row r="21" spans="3:20" ht="16.149999999999999" thickBot="1" x14ac:dyDescent="0.55000000000000004">
      <c r="C21" s="400"/>
      <c r="Q21" s="403"/>
      <c r="R21" s="403"/>
      <c r="S21" s="403"/>
      <c r="T21" s="403"/>
    </row>
    <row r="22" spans="3:20" ht="16.149999999999999" thickBot="1" x14ac:dyDescent="0.55000000000000004">
      <c r="Q22" s="403"/>
      <c r="R22" s="403"/>
      <c r="S22" s="403"/>
      <c r="T22" s="403"/>
    </row>
    <row r="23" spans="3:20" ht="6.95" customHeight="1" thickBot="1" x14ac:dyDescent="0.55000000000000004">
      <c r="C23" s="393"/>
      <c r="Q23" s="403"/>
      <c r="R23" s="403"/>
      <c r="S23" s="403"/>
      <c r="T23" s="403"/>
    </row>
    <row r="24" spans="3:20" ht="16.149999999999999" thickBot="1" x14ac:dyDescent="0.55000000000000004">
      <c r="C24" s="404"/>
      <c r="Q24" s="403" t="s">
        <v>929</v>
      </c>
      <c r="R24" s="403" t="s">
        <v>930</v>
      </c>
      <c r="S24" s="403" t="s">
        <v>931</v>
      </c>
      <c r="T24" s="403" t="s">
        <v>932</v>
      </c>
    </row>
    <row r="25" spans="3:20" ht="16.149999999999999" thickBot="1" x14ac:dyDescent="0.55000000000000004">
      <c r="C25" s="393"/>
      <c r="Q25" s="392"/>
      <c r="R25" s="392"/>
      <c r="S25" s="392"/>
      <c r="T25" s="392"/>
    </row>
    <row r="26" spans="3:20" ht="16.149999999999999" thickBot="1" x14ac:dyDescent="0.55000000000000004">
      <c r="C26" s="400"/>
      <c r="Q26" s="392"/>
      <c r="R26" s="392"/>
      <c r="S26" s="392"/>
      <c r="T26" s="392"/>
    </row>
    <row r="27" spans="3:20" x14ac:dyDescent="0.5">
      <c r="Q27" s="402">
        <v>2025</v>
      </c>
      <c r="R27" s="403"/>
      <c r="S27" s="403"/>
      <c r="T27" s="403"/>
    </row>
    <row r="28" spans="3:20" x14ac:dyDescent="0.5">
      <c r="Q28" s="405"/>
      <c r="R28" s="403"/>
      <c r="S28" s="403"/>
      <c r="T28" s="403"/>
    </row>
    <row r="29" spans="3:20" x14ac:dyDescent="0.5">
      <c r="Q29" s="403"/>
      <c r="R29" s="403"/>
      <c r="S29" s="403"/>
      <c r="T29" s="403"/>
    </row>
    <row r="30" spans="3:20" x14ac:dyDescent="0.5">
      <c r="Q30" s="403"/>
      <c r="R30" s="403"/>
      <c r="S30" s="403"/>
      <c r="T30" s="403"/>
    </row>
    <row r="31" spans="3:20" x14ac:dyDescent="0.5">
      <c r="Q31" s="403"/>
      <c r="R31" s="403"/>
      <c r="S31" s="403"/>
      <c r="T31" s="403"/>
    </row>
    <row r="32" spans="3:20" ht="9" customHeight="1" x14ac:dyDescent="0.5">
      <c r="Q32" s="403"/>
      <c r="R32" s="403"/>
      <c r="S32" s="403"/>
      <c r="T32" s="403"/>
    </row>
    <row r="33" spans="17:20" x14ac:dyDescent="0.5">
      <c r="Q33" s="403" t="s">
        <v>929</v>
      </c>
      <c r="R33" s="403" t="s">
        <v>930</v>
      </c>
      <c r="S33" s="403" t="s">
        <v>931</v>
      </c>
      <c r="T33" s="403" t="s">
        <v>932</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84AE6BE317E7F4AB87A82F5BF0595E9" ma:contentTypeVersion="15" ma:contentTypeDescription="Crear nuevo documento." ma:contentTypeScope="" ma:versionID="c06fa7b1f94540b25065dd9b7d747950">
  <xsd:schema xmlns:xsd="http://www.w3.org/2001/XMLSchema" xmlns:xs="http://www.w3.org/2001/XMLSchema" xmlns:p="http://schemas.microsoft.com/office/2006/metadata/properties" xmlns:ns2="1dcf0a39-3f8a-4cec-a6dd-00a61b587fea" xmlns:ns3="1517839c-5273-4994-b450-744d4789b94a" targetNamespace="http://schemas.microsoft.com/office/2006/metadata/properties" ma:root="true" ma:fieldsID="ef3153c70565198fc1dd91b639fce543" ns2:_="" ns3:_="">
    <xsd:import namespace="1dcf0a39-3f8a-4cec-a6dd-00a61b587fea"/>
    <xsd:import namespace="1517839c-5273-4994-b450-744d4789b94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cf0a39-3f8a-4cec-a6dd-00a61b587f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8c8535de-971c-4b3f-9a4c-0511f7b4c7d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17839c-5273-4994-b450-744d4789b94a" elementFormDefault="qualified">
    <xsd:import namespace="http://schemas.microsoft.com/office/2006/documentManagement/types"/>
    <xsd:import namespace="http://schemas.microsoft.com/office/infopath/2007/PartnerControls"/>
    <xsd:element name="TaxCatchAll" ma:index="17" nillable="true" ma:displayName="Columna global de taxonomía" ma:hidden="true" ma:list="{dc14e232-f2a0-4305-8614-e97af7cc8323}" ma:internalName="TaxCatchAll" ma:showField="CatchAllData" ma:web="1517839c-5273-4994-b450-744d4789b94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1517839c-5273-4994-b450-744d4789b94a">
      <UserInfo>
        <DisplayName>Melissa Mahama</DisplayName>
        <AccountId>681</AccountId>
        <AccountType/>
      </UserInfo>
      <UserInfo>
        <DisplayName>Dominic Muntanga</DisplayName>
        <AccountId>363</AccountId>
        <AccountType/>
      </UserInfo>
      <UserInfo>
        <DisplayName>Tiye Feyisa</DisplayName>
        <AccountId>392</AccountId>
        <AccountType/>
      </UserInfo>
      <UserInfo>
        <DisplayName>Jolanda Van Westering</DisplayName>
        <AccountId>395</AccountId>
        <AccountType/>
      </UserInfo>
      <UserInfo>
        <DisplayName>Getachew Berhanu Kebede</DisplayName>
        <AccountId>69</AccountId>
        <AccountType/>
      </UserInfo>
      <UserInfo>
        <DisplayName>Tsige Alemayehu Abraha</DisplayName>
        <AccountId>400</AccountId>
        <AccountType/>
      </UserInfo>
      <UserInfo>
        <DisplayName>Mark Mutswenje</DisplayName>
        <AccountId>615</AccountId>
        <AccountType/>
      </UserInfo>
      <UserInfo>
        <DisplayName>Mariko Kagoshima</DisplayName>
        <AccountId>416</AccountId>
        <AccountType/>
      </UserInfo>
      <UserInfo>
        <DisplayName>Daba Fayissa</DisplayName>
        <AccountId>526</AccountId>
        <AccountType/>
      </UserInfo>
      <UserInfo>
        <DisplayName>Fitsum Yehualashet Chefik</DisplayName>
        <AccountId>120</AccountId>
        <AccountType/>
      </UserInfo>
      <UserInfo>
        <DisplayName>Chance Briggs</DisplayName>
        <AccountId>388</AccountId>
        <AccountType/>
      </UserInfo>
    </SharedWithUsers>
    <TaxCatchAll xmlns="1517839c-5273-4994-b450-744d4789b94a" xsi:nil="true"/>
    <lcf76f155ced4ddcb4097134ff3c332f xmlns="1dcf0a39-3f8a-4cec-a6dd-00a61b587fe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40814B8-9FB1-4C70-9C34-37810C5A0D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cf0a39-3f8a-4cec-a6dd-00a61b587fea"/>
    <ds:schemaRef ds:uri="1517839c-5273-4994-b450-744d4789b9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D2C256-59D2-4D8D-B7C7-33E77C5542C6}">
  <ds:schemaRefs>
    <ds:schemaRef ds:uri="http://schemas.microsoft.com/sharepoint/v3/contenttype/forms"/>
  </ds:schemaRefs>
</ds:datastoreItem>
</file>

<file path=customXml/itemProps3.xml><?xml version="1.0" encoding="utf-8"?>
<ds:datastoreItem xmlns:ds="http://schemas.openxmlformats.org/officeDocument/2006/customXml" ds:itemID="{811E4D42-0861-433E-B260-4156D3B18125}">
  <ds:schemaRefs>
    <ds:schemaRef ds:uri="http://schemas.microsoft.com/office/2006/metadata/properties"/>
    <ds:schemaRef ds:uri="http://schemas.microsoft.com/office/infopath/2007/PartnerControls"/>
    <ds:schemaRef ds:uri="1517839c-5273-4994-b450-744d4789b94a"/>
    <ds:schemaRef ds:uri="1dcf0a39-3f8a-4cec-a6dd-00a61b587fe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Tab 1 Budget summary</vt:lpstr>
      <vt:lpstr>Tab 2 Programme Portfolio</vt:lpstr>
      <vt:lpstr>Tab 3 Policy Matrix</vt:lpstr>
      <vt:lpstr>Policy matrix - Pillar 3 </vt:lpstr>
      <vt:lpstr>Tab3b Policy Progress</vt:lpstr>
      <vt:lpstr>Graphs</vt:lpstr>
      <vt:lpstr>Tab 4 Risk Assessment</vt:lpstr>
      <vt:lpstr>Tab 5 Multi-annual targets </vt:lpstr>
      <vt:lpstr>Lists</vt:lpstr>
      <vt:lpstr>Symbols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Emiel Rouw</dc:creator>
  <cp:keywords/>
  <dc:description/>
  <cp:lastModifiedBy>Salvador Bustamante</cp:lastModifiedBy>
  <cp:revision/>
  <dcterms:created xsi:type="dcterms:W3CDTF">2023-06-02T12:52:02Z</dcterms:created>
  <dcterms:modified xsi:type="dcterms:W3CDTF">2026-03-17T14:13:25Z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0x010100284AE6BE317E7F4AB87A82F5BF0595E9</vt:lpwstr>
  </property>
  <property fmtid="{D5CDD505-2E9C-101B-9397-08002B2CF9AE}" pid="3" name="BZ_Country">
    <vt:lpwstr>2;#Not applicable|ec01d90b-9d0f-4785-8785-e1ea615196bf</vt:lpwstr>
  </property>
  <property fmtid="{D5CDD505-2E9C-101B-9397-08002B2CF9AE}" pid="4" name="BZ_Theme">
    <vt:lpwstr>1;#Refugees in neighboring countries|482ae687-de9e-4ede-aba7-a4da02ebc346</vt:lpwstr>
  </property>
  <property fmtid="{D5CDD505-2E9C-101B-9397-08002B2CF9AE}" pid="5" name="BZ_Classification">
    <vt:lpwstr>4;#UNCLASSIFIED|d92c6340-bc14-4cb2-a9a6-6deda93c493b;#5;#NO MARKING|879e64ec-6597-483b-94db-f5f70afd7299</vt:lpwstr>
  </property>
  <property fmtid="{D5CDD505-2E9C-101B-9397-08002B2CF9AE}" pid="6" name="BZ_Forum">
    <vt:lpwstr>3;#Not applicable|0049e722-bfb1-4a3f-9d08-af7366a9af40</vt:lpwstr>
  </property>
  <property fmtid="{D5CDD505-2E9C-101B-9397-08002B2CF9AE}" pid="7" name="OfficeDivision">
    <vt:lpwstr>1;#Ethiopia-1410|50c4f69b-90ec-4251-bafa-8645bf9106e7</vt:lpwstr>
  </property>
  <property fmtid="{D5CDD505-2E9C-101B-9397-08002B2CF9AE}" pid="8" name="_dlc_DocIdItemGuid">
    <vt:lpwstr>d7016c5b-7159-454d-a88d-a84bd147eef1</vt:lpwstr>
  </property>
  <property fmtid="{D5CDD505-2E9C-101B-9397-08002B2CF9AE}" pid="9" name="SystemDTAC">
    <vt:lpwstr/>
  </property>
  <property fmtid="{D5CDD505-2E9C-101B-9397-08002B2CF9AE}" pid="10" name="TaxKeyword">
    <vt:lpwstr/>
  </property>
  <property fmtid="{D5CDD505-2E9C-101B-9397-08002B2CF9AE}" pid="11" name="Topic">
    <vt:lpwstr/>
  </property>
  <property fmtid="{D5CDD505-2E9C-101B-9397-08002B2CF9AE}" pid="12" name="CriticalForLongTermRetention">
    <vt:lpwstr/>
  </property>
  <property fmtid="{D5CDD505-2E9C-101B-9397-08002B2CF9AE}" pid="13" name="DocumentType">
    <vt:lpwstr/>
  </property>
  <property fmtid="{D5CDD505-2E9C-101B-9397-08002B2CF9AE}" pid="14" name="GeographicScope">
    <vt:lpwstr/>
  </property>
  <property fmtid="{D5CDD505-2E9C-101B-9397-08002B2CF9AE}" pid="15" name="MediaServiceImageTags">
    <vt:lpwstr/>
  </property>
</Properties>
</file>