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pc\Desktop\BURTEK CONTRACTOR\PROJET UNICEF\PROJET DE REHABILITATION\ETUDE A TRANSMETTRE\"/>
    </mc:Choice>
  </mc:AlternateContent>
  <xr:revisionPtr revIDLastSave="6" documentId="13_ncr:1_{001AC13E-8CED-437B-A77E-4D40259B4C09}" xr6:coauthVersionLast="47" xr6:coauthVersionMax="47" xr10:uidLastSave="{DD7FA4B1-F65E-4E9F-89A9-C88B76F2FFD9}"/>
  <bookViews>
    <workbookView xWindow="-120" yWindow="-120" windowWidth="29040" windowHeight="17640" tabRatio="800" firstSheet="2" xr2:uid="{00000000-000D-0000-FFFF-FFFF00000000}"/>
  </bookViews>
  <sheets>
    <sheet name="RECAPITULATIF " sheetId="66" r:id="rId1"/>
    <sheet name="Prix Unitaire " sheetId="68" r:id="rId2"/>
    <sheet name="CHR de Touba" sheetId="55" r:id="rId3"/>
  </sheets>
  <definedNames>
    <definedName name="_xlnm.Print_Area" localSheetId="2">'CHR de Touba'!$A$1:$F$108</definedName>
    <definedName name="_xlnm.Print_Area" localSheetId="1">'Prix Unitaire '!$A$1:$F$107</definedName>
    <definedName name="_xlnm.Print_Area" localSheetId="0">'RECAPITULATIF '!$B$1:$G$10</definedName>
    <definedName name="_xlnm.Print_Titles" localSheetId="2">'CHR de Touba'!$1:$10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55" l="1"/>
  <c r="E37" i="55"/>
  <c r="D37" i="68"/>
  <c r="D37" i="55"/>
  <c r="E91" i="55"/>
  <c r="E90" i="55"/>
  <c r="E106" i="55"/>
  <c r="F106" i="55" s="1"/>
  <c r="F107" i="55" s="1"/>
  <c r="E103" i="55"/>
  <c r="E101" i="55"/>
  <c r="E100" i="55"/>
  <c r="E98" i="55"/>
  <c r="E97" i="55"/>
  <c r="E96" i="55"/>
  <c r="D101" i="68"/>
  <c r="D100" i="68"/>
  <c r="D96" i="68"/>
  <c r="F105" i="55"/>
  <c r="D100" i="55" l="1"/>
  <c r="F97" i="55"/>
  <c r="F98" i="55"/>
  <c r="F87" i="55"/>
  <c r="D96" i="55"/>
  <c r="F96" i="55" s="1"/>
  <c r="F37" i="55"/>
  <c r="D34" i="55"/>
  <c r="F91" i="55"/>
  <c r="F90" i="55"/>
  <c r="E86" i="55"/>
  <c r="E85" i="55"/>
  <c r="E84" i="55"/>
  <c r="F84" i="55" s="1"/>
  <c r="E81" i="55"/>
  <c r="E79" i="55"/>
  <c r="E78" i="55"/>
  <c r="E74" i="55"/>
  <c r="E73" i="55"/>
  <c r="E72" i="55"/>
  <c r="E69" i="55"/>
  <c r="E66" i="55"/>
  <c r="E65" i="55"/>
  <c r="E64" i="55"/>
  <c r="E63" i="55"/>
  <c r="E62" i="55"/>
  <c r="E61" i="55"/>
  <c r="E60" i="55"/>
  <c r="E59" i="55"/>
  <c r="E57" i="55"/>
  <c r="E56" i="55"/>
  <c r="E55" i="55"/>
  <c r="E51" i="55"/>
  <c r="F51" i="55" s="1"/>
  <c r="E50" i="55"/>
  <c r="F50" i="55" s="1"/>
  <c r="E49" i="55"/>
  <c r="F49" i="55" s="1"/>
  <c r="E48" i="55"/>
  <c r="F48" i="55" s="1"/>
  <c r="E47" i="55"/>
  <c r="E46" i="55"/>
  <c r="E45" i="55"/>
  <c r="E44" i="55"/>
  <c r="E43" i="55"/>
  <c r="E42" i="55"/>
  <c r="E41" i="55"/>
  <c r="E40" i="55"/>
  <c r="E36" i="55"/>
  <c r="E35" i="55"/>
  <c r="F35" i="55" s="1"/>
  <c r="E34" i="55"/>
  <c r="E32" i="55"/>
  <c r="F32" i="55" s="1"/>
  <c r="E31" i="55"/>
  <c r="E30" i="55"/>
  <c r="F30" i="55" s="1"/>
  <c r="E29" i="55"/>
  <c r="F29" i="55" s="1"/>
  <c r="E28" i="55"/>
  <c r="F28" i="55" s="1"/>
  <c r="E27" i="55"/>
  <c r="F27" i="55" s="1"/>
  <c r="E25" i="55"/>
  <c r="F25" i="55" s="1"/>
  <c r="E24" i="55"/>
  <c r="F24" i="55" s="1"/>
  <c r="E23" i="55"/>
  <c r="F23" i="55" s="1"/>
  <c r="E22" i="55"/>
  <c r="F22" i="55" s="1"/>
  <c r="E21" i="55"/>
  <c r="F21" i="55" s="1"/>
  <c r="E20" i="55"/>
  <c r="F20" i="55" s="1"/>
  <c r="E19" i="55"/>
  <c r="F19" i="55" s="1"/>
  <c r="E18" i="55"/>
  <c r="F18" i="55" s="1"/>
  <c r="E17" i="55"/>
  <c r="F17" i="55" s="1"/>
  <c r="E16" i="55"/>
  <c r="F16" i="55" s="1"/>
  <c r="E13" i="55"/>
  <c r="D81" i="68"/>
  <c r="D79" i="68"/>
  <c r="D78" i="68"/>
  <c r="D69" i="68"/>
  <c r="D36" i="68"/>
  <c r="D34" i="68"/>
  <c r="D31" i="68"/>
  <c r="D36" i="55"/>
  <c r="D101" i="55"/>
  <c r="D81" i="55"/>
  <c r="D79" i="55"/>
  <c r="D78" i="55"/>
  <c r="D69" i="55"/>
  <c r="D31" i="55"/>
  <c r="F26" i="55"/>
  <c r="F33" i="55"/>
  <c r="F14" i="55"/>
  <c r="F15" i="55"/>
  <c r="F92" i="55" l="1"/>
  <c r="F36" i="55"/>
  <c r="F34" i="55"/>
  <c r="F31" i="55"/>
  <c r="F101" i="55"/>
  <c r="F85" i="55"/>
  <c r="F60" i="55"/>
  <c r="F61" i="55"/>
  <c r="F62" i="55"/>
  <c r="F63" i="55"/>
  <c r="F64" i="55"/>
  <c r="F65" i="55"/>
  <c r="F66" i="55"/>
  <c r="F59" i="55"/>
  <c r="F56" i="55"/>
  <c r="F57" i="55"/>
  <c r="F55" i="55"/>
  <c r="F42" i="55"/>
  <c r="F44" i="55"/>
  <c r="F13" i="55"/>
  <c r="F86" i="55"/>
  <c r="F81" i="55"/>
  <c r="F79" i="55"/>
  <c r="F78" i="55"/>
  <c r="F47" i="55"/>
  <c r="F45" i="55"/>
  <c r="F43" i="55"/>
  <c r="F88" i="55" l="1"/>
  <c r="F38" i="55"/>
  <c r="F67" i="55"/>
  <c r="F82" i="55"/>
  <c r="F103" i="55" l="1"/>
  <c r="F100" i="55"/>
  <c r="F104" i="55" s="1"/>
  <c r="F74" i="55"/>
  <c r="F73" i="55"/>
  <c r="F72" i="55"/>
  <c r="F69" i="55"/>
  <c r="F46" i="55"/>
  <c r="F41" i="55"/>
  <c r="F40" i="55"/>
  <c r="F70" i="55" l="1"/>
  <c r="F75" i="55"/>
  <c r="F52" i="55"/>
  <c r="F108" i="55" s="1"/>
  <c r="G8" i="66" l="1"/>
  <c r="G9" i="66" s="1"/>
</calcChain>
</file>

<file path=xl/sharedStrings.xml><?xml version="1.0" encoding="utf-8"?>
<sst xmlns="http://schemas.openxmlformats.org/spreadsheetml/2006/main" count="520" uniqueCount="212">
  <si>
    <t>TRAVAUX DE LA REHABILITATION DE DEUX SALLES ARCHIVES EN CENTRE DE SOINS MERE KANGOUROU (SMK)</t>
  </si>
  <si>
    <t>PROJET UNICEF</t>
  </si>
  <si>
    <t>ZONE</t>
  </si>
  <si>
    <t xml:space="preserve">Région </t>
  </si>
  <si>
    <t xml:space="preserve">DEPARTEMENT </t>
  </si>
  <si>
    <t>Centre/Localisation</t>
  </si>
  <si>
    <t xml:space="preserve">SALLE A RENOVER </t>
  </si>
  <si>
    <t>MONTANT</t>
  </si>
  <si>
    <t>BAFING</t>
  </si>
  <si>
    <t xml:space="preserve">TOUBA </t>
  </si>
  <si>
    <t>CHR de TOUBA</t>
  </si>
  <si>
    <t>TOTAL (HT)  TRAVAUX DE LA REHABILITATION DE DEUX SALLES ARCHIVES EN CENTRE DE SOINS MERE KANGOUROU (SMK)</t>
  </si>
  <si>
    <t xml:space="preserve">PRIX UNITAIRES </t>
  </si>
  <si>
    <t>Ville:</t>
  </si>
  <si>
    <t>TOUBA</t>
  </si>
  <si>
    <r>
      <t>Centre de santé  :</t>
    </r>
    <r>
      <rPr>
        <sz val="10"/>
        <color theme="1"/>
        <rFont val="Century"/>
        <family val="1"/>
      </rPr>
      <t xml:space="preserve"> CHR de Touba</t>
    </r>
  </si>
  <si>
    <t>N°</t>
  </si>
  <si>
    <t>Désignation des travaux</t>
  </si>
  <si>
    <t>Unité</t>
  </si>
  <si>
    <t>Quantité</t>
  </si>
  <si>
    <t>P.U (F CFA)</t>
  </si>
  <si>
    <t xml:space="preserve">P.U EN LETTRES </t>
  </si>
  <si>
    <t>I.</t>
  </si>
  <si>
    <t xml:space="preserve">GENERALITES </t>
  </si>
  <si>
    <t>1.1</t>
  </si>
  <si>
    <t>INSTALLATION DU CHANTIER</t>
  </si>
  <si>
    <t>1.1.1</t>
  </si>
  <si>
    <t>Baraque de chantier et délimitation de la zone de travail avec ruban de signalisation y compris toutes sujétions,panneaux de chantier, netoyage du chantier et du batiments pendant la réalisation et à la fin des travaux et le repli</t>
  </si>
  <si>
    <t>Ens</t>
  </si>
  <si>
    <t>1.2</t>
  </si>
  <si>
    <t>DEPOES</t>
  </si>
  <si>
    <t>1.2.1</t>
  </si>
  <si>
    <t xml:space="preserve">Dépose de menuiseries bois </t>
  </si>
  <si>
    <t>1.2.1.1</t>
  </si>
  <si>
    <t xml:space="preserve">Dépose de la Porte (Localisation : salle d'eau.) </t>
  </si>
  <si>
    <t>u</t>
  </si>
  <si>
    <t>1.2.1.2</t>
  </si>
  <si>
    <t>Dépose de la fenêtre (Localisation : Salle principle )</t>
  </si>
  <si>
    <t>1.2.2</t>
  </si>
  <si>
    <t xml:space="preserve">Dépose d'équipements sanitaires </t>
  </si>
  <si>
    <t>1.2.2.1</t>
  </si>
  <si>
    <t>WC</t>
  </si>
  <si>
    <t>1.2.2.2</t>
  </si>
  <si>
    <t>Lavabo</t>
  </si>
  <si>
    <t>1.2.2.3</t>
  </si>
  <si>
    <t xml:space="preserve">colonne de douche </t>
  </si>
  <si>
    <t>1.2.2.4</t>
  </si>
  <si>
    <t xml:space="preserve">porte serviette </t>
  </si>
  <si>
    <t>1.2.2.5</t>
  </si>
  <si>
    <t>Disitributeur de papier essuie mains</t>
  </si>
  <si>
    <t>1.2.2.6</t>
  </si>
  <si>
    <t xml:space="preserve">Siphon de sol </t>
  </si>
  <si>
    <t>1.2.3</t>
  </si>
  <si>
    <t>Dépose de câbles électriques</t>
  </si>
  <si>
    <t>1.2.4</t>
  </si>
  <si>
    <t>Dépose d'appareils électriques</t>
  </si>
  <si>
    <t>1.2.4.1</t>
  </si>
  <si>
    <t xml:space="preserve">interrupteurs simple allumage et double allumage </t>
  </si>
  <si>
    <t>U</t>
  </si>
  <si>
    <t>1.2.4.2</t>
  </si>
  <si>
    <t>Prise de courant</t>
  </si>
  <si>
    <t>1.2.4.3</t>
  </si>
  <si>
    <t xml:space="preserve"> Lampe plafonier Hublot étanche rond</t>
  </si>
  <si>
    <t>1.2.4.4</t>
  </si>
  <si>
    <t>Lampe reglette</t>
  </si>
  <si>
    <t>1.2.5</t>
  </si>
  <si>
    <t>Dépose de plafonds y compris ossature</t>
  </si>
  <si>
    <t>m²</t>
  </si>
  <si>
    <t>1.2.6</t>
  </si>
  <si>
    <t xml:space="preserve">Dépose de couverture (tôle en alu) dans la zone concernée </t>
  </si>
  <si>
    <t>1.3</t>
  </si>
  <si>
    <t>Démolitions</t>
  </si>
  <si>
    <t>1.3.1</t>
  </si>
  <si>
    <t>Démolitions de revêtement mural en carreaux de faience (localisation : salle principale, wc et salle d'eau)</t>
  </si>
  <si>
    <t>1.3.2</t>
  </si>
  <si>
    <t>Démolitions revêtement sol</t>
  </si>
  <si>
    <t>1.3.3</t>
  </si>
  <si>
    <t>Démolitions d'agglos creux pour pose de fenêtre 0,80x0,50 (Localisation : wc)</t>
  </si>
  <si>
    <t>1.3.4</t>
  </si>
  <si>
    <t>Décapage de la peinture existante y/c toutes sujétions (localisation : salle principale, wc et salle d'eau et face extérieure du bâtiment)</t>
  </si>
  <si>
    <t>Total Généralités</t>
  </si>
  <si>
    <t>III.</t>
  </si>
  <si>
    <t>ELECTRICITE</t>
  </si>
  <si>
    <t>3.3</t>
  </si>
  <si>
    <t>Filérie des luminaires en cable VGV 3 x 1,5 sur les points lumineux y compris boites de derivations</t>
  </si>
  <si>
    <t>3.4</t>
  </si>
  <si>
    <t>Filérie des Prises en cable VGV 3 x 2,5 y compris boite de derivation</t>
  </si>
  <si>
    <t>3.6</t>
  </si>
  <si>
    <t xml:space="preserve">F/P de lampe murale LED   de premier choix  (voir le plan en vue 3D) </t>
  </si>
  <si>
    <t>3.7</t>
  </si>
  <si>
    <t>F/P de reglettes LED avec ampoules  de premier choix   (localisation : salle principale)</t>
  </si>
  <si>
    <t>3.8</t>
  </si>
  <si>
    <t>F/P de lampe plafonier Hublot étanche LED  rond de premier choix  (localisation : salle d'eau )</t>
  </si>
  <si>
    <t>3.10</t>
  </si>
  <si>
    <t>F/P prises de courant normale de premier choix</t>
  </si>
  <si>
    <t>3.11</t>
  </si>
  <si>
    <t>F/P interrupteurs simple allumage de premier choix</t>
  </si>
  <si>
    <t>3.14</t>
  </si>
  <si>
    <t>F/P interrupteurs double allumage de premier choix</t>
  </si>
  <si>
    <t>F/P de brasseurs d'air de premier choix</t>
  </si>
  <si>
    <t>F/P de split système individuel Trane inverter de 1,5 Cv avec télécommande a infrarouge (Localisation: Selon le plan)</t>
  </si>
  <si>
    <t>F/P de tuyauterie frigorifique - Isolation tuyauterie frigorifique Y/C  toutes sujetions de pose</t>
  </si>
  <si>
    <t>3.16</t>
  </si>
  <si>
    <t>Attestation de conformité SECUREL</t>
  </si>
  <si>
    <t>FF</t>
  </si>
  <si>
    <t>Total Electricité</t>
  </si>
  <si>
    <t>IV.</t>
  </si>
  <si>
    <t xml:space="preserve"> PLOMBERIE SANITAIRE</t>
  </si>
  <si>
    <t>4.2</t>
  </si>
  <si>
    <t>Robineterie</t>
  </si>
  <si>
    <t>4.2.1</t>
  </si>
  <si>
    <t xml:space="preserve">F/P de robinet pour lavabo de qualité supérieure </t>
  </si>
  <si>
    <t xml:space="preserve"> u </t>
  </si>
  <si>
    <t>4.2.2</t>
  </si>
  <si>
    <t>F/P de vanne d'arrêt d'isolation des salles d'eaux 15/21 y/c accessoire</t>
  </si>
  <si>
    <t>4.2.3</t>
  </si>
  <si>
    <t>F/P de nourice sanitaire y/c accessoire</t>
  </si>
  <si>
    <t>4.3</t>
  </si>
  <si>
    <t>Équipements sanitaires</t>
  </si>
  <si>
    <t>4.3.1</t>
  </si>
  <si>
    <t>Fourniture et pose de WC anglaise complet de premier choix y/c robineterie et toutes sujétions de pose</t>
  </si>
  <si>
    <t>4.3.2</t>
  </si>
  <si>
    <t>Fourniture et pose de colonne de douche de premier choix y/c  toutes sujétions de pose</t>
  </si>
  <si>
    <t>4.3.3</t>
  </si>
  <si>
    <t>Fourniture et pose de lavabo de premier choix y/c sujétions de pose</t>
  </si>
  <si>
    <t>4.3.4</t>
  </si>
  <si>
    <t>Dérouleur  de papier WC en chromé de qualité supérieure</t>
  </si>
  <si>
    <t>4.3.5</t>
  </si>
  <si>
    <t>Glace de lavabo de qualité supérieure</t>
  </si>
  <si>
    <t>4.3.6</t>
  </si>
  <si>
    <t>Porte-savon chromé de qualité supérieure</t>
  </si>
  <si>
    <t>4.3.7</t>
  </si>
  <si>
    <t>Porte-serviette 2 branches de qualité supérieure</t>
  </si>
  <si>
    <t>4.3.9</t>
  </si>
  <si>
    <t>Siphon de sol anti-odeur Chromé de qualité supérieure</t>
  </si>
  <si>
    <t>Total Plombérie sanitaire</t>
  </si>
  <si>
    <t>V.</t>
  </si>
  <si>
    <t xml:space="preserve"> PLAFONNAGE</t>
  </si>
  <si>
    <t>5.4</t>
  </si>
  <si>
    <t>Fourniture et pose plafond en contreplaqué d'épaisseur de 10 mm y compris toutes sujétions.</t>
  </si>
  <si>
    <t>m2</t>
  </si>
  <si>
    <t>Total Plafonnage</t>
  </si>
  <si>
    <t>VI.</t>
  </si>
  <si>
    <t>COUVERTURE</t>
  </si>
  <si>
    <t>6.1</t>
  </si>
  <si>
    <t>Fourniture et Pose de Couverture en tôle aluzinc 30/100 ième y compris toutes sujétions de pose</t>
  </si>
  <si>
    <t>6.2</t>
  </si>
  <si>
    <t>F/P de Faitière en aluzinc  35/100  y/c toutes sujétions de pose</t>
  </si>
  <si>
    <t>ml</t>
  </si>
  <si>
    <t>6.3</t>
  </si>
  <si>
    <t>Fourniture et Pose de bardage en bande de rive plat aluzinc 30/100 ième y compris toutes sujétions de pose</t>
  </si>
  <si>
    <t>Total Couverture</t>
  </si>
  <si>
    <t>VII.</t>
  </si>
  <si>
    <t>REVETEMENT SCELLES</t>
  </si>
  <si>
    <t>7.1</t>
  </si>
  <si>
    <t>Revêtement sol</t>
  </si>
  <si>
    <t>7.1.1</t>
  </si>
  <si>
    <t>Fourniture et Pose au sol de carreau grès cérame blanc Dim 60x60 de 10mm d'épaisseur antiderapant y/c toutes sujetions de pose (loc: Salle principale )</t>
  </si>
  <si>
    <t>7.1.2</t>
  </si>
  <si>
    <t>Fourniture et Pose au sol de carreau grès cérame beige Dim 20x20 de 10mm d'épaisseur antiderapant y/c les plinthes (loc: wc et salle d'eau. )</t>
  </si>
  <si>
    <t>7.2</t>
  </si>
  <si>
    <t>Revetement mural en carreaux de faience</t>
  </si>
  <si>
    <t>7.2.1</t>
  </si>
  <si>
    <t>Fourniture et pose de carreaux de faience de teinte blanche  Dim 15x15 d'épaisseur minimum 7 mm y/c toutes sujétions de pose (Localisation: Salle principale,wc et salle d'eau.)</t>
  </si>
  <si>
    <t>Total Revêtement scellés</t>
  </si>
  <si>
    <t>VIII.</t>
  </si>
  <si>
    <t xml:space="preserve">MENUISERIE BOIS </t>
  </si>
  <si>
    <t>8.1</t>
  </si>
  <si>
    <t>F/P  de porte en bois deux battants avec imposte  (1,20 m x 2,60m)  + serrure de bonne qualité y/c toutes sujetions de pose</t>
  </si>
  <si>
    <t>8.2</t>
  </si>
  <si>
    <t>F/P  de Porte isoplane un battant (0,60 m x 2,20m)  + serrure de bonne qualité y/c toutes sujetions de pose</t>
  </si>
  <si>
    <t>8.3</t>
  </si>
  <si>
    <t xml:space="preserve">Fourniture et pose de fenêtres  type Naco 0,80 m x 0,50 m de bonne qualité y/c toutes sujétions de pose </t>
  </si>
  <si>
    <t>8.4</t>
  </si>
  <si>
    <t xml:space="preserve">Fourniture et pose de fenêtres  type Naco 0,80 m x 1,10 m de bonne qualité y/c toutes sujétions de pose </t>
  </si>
  <si>
    <t xml:space="preserve">Total Menuiserie Bois </t>
  </si>
  <si>
    <t>IX.</t>
  </si>
  <si>
    <t xml:space="preserve">MENUISERIE Métallique </t>
  </si>
  <si>
    <t>Fourniture et pose de grille de protection type antivol sur fenêtre 0,80 x 0,50,  carré 20x20mm y compris antirouille et peinture (Localisation : WC)</t>
  </si>
  <si>
    <t xml:space="preserve">Antirouille et peinture peinture à réaliser sur grilles de protections existantes </t>
  </si>
  <si>
    <t>Total Menuiserie Métallique</t>
  </si>
  <si>
    <t>X</t>
  </si>
  <si>
    <t>CALLIGRAPHIE ET PEINTURE</t>
  </si>
  <si>
    <t>10.1</t>
  </si>
  <si>
    <t>Peinture</t>
  </si>
  <si>
    <t>10.1.1</t>
  </si>
  <si>
    <t xml:space="preserve">Peinture à huile </t>
  </si>
  <si>
    <t>10.1.1.1</t>
  </si>
  <si>
    <t>Fourniture et pose de peinture à huile sur les murs intérieurs  y/c toutes sujetions de lissage des murs</t>
  </si>
  <si>
    <t>10.1.1.2</t>
  </si>
  <si>
    <t xml:space="preserve">Fourniture et pose de peinture à huile sur portes en bois  y/c toutes sujetions </t>
  </si>
  <si>
    <t>10.1.1.3</t>
  </si>
  <si>
    <t xml:space="preserve">Fourniture et pose de peinture à huile sur fenêtres  en bois  y/c toutes sujetions </t>
  </si>
  <si>
    <t>10.1.2</t>
  </si>
  <si>
    <t>Peinture à eau</t>
  </si>
  <si>
    <t>10.1.2.1</t>
  </si>
  <si>
    <t>Fourniture et pose de peinture à eau sur murs extérieur du batiment  y/c toutes sujetions</t>
  </si>
  <si>
    <t>10.1.2.2</t>
  </si>
  <si>
    <t xml:space="preserve">Peinture à eau à réaliser sur plafond intérieurs  y/c toutes sujetions </t>
  </si>
  <si>
    <t>10.2</t>
  </si>
  <si>
    <t xml:space="preserve">Calligraphie </t>
  </si>
  <si>
    <t>10.2.1</t>
  </si>
  <si>
    <t>Pose de  logo UNICEF sur plexiglass à fixer sur le mur</t>
  </si>
  <si>
    <t>Total Calligraphie et peinture</t>
  </si>
  <si>
    <t>XI</t>
  </si>
  <si>
    <t>PLANTING D'ARBRES</t>
  </si>
  <si>
    <t>11.1</t>
  </si>
  <si>
    <t>Fourniture et mise en terre de plan d'arbres sélectionnés sur avis du maitre d'œuvre et maitre d'ouvrage de type " Melina" ou '' Acacia Manjum'' ou similaire y compris toutes sujections de protection</t>
  </si>
  <si>
    <t>Total PLANTING D'ARBRES</t>
  </si>
  <si>
    <t>P.U</t>
  </si>
  <si>
    <t>Montant HT</t>
  </si>
  <si>
    <t>TOTAL (HD/HT) TROIS (03) SDC + 01 BUREAU ET MAGASIN EN MACONNERIE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</si>
</sst>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??_);_(@_)"/>
    <numFmt numFmtId="167" formatCode="0.0"/>
    <numFmt numFmtId="168" formatCode="_-* #,##0\ _€_-;\-* #,##0\ _€_-;_-* &quot;-&quot;??\ _€_-;_-@_-"/>
    <numFmt numFmtId="169" formatCode="_-* #,##0.00\ _F_-;\-* #,##0.00\ _F_-;_-* &quot;-&quot;??\ _F_-;_-@_-"/>
    <numFmt numFmtId="170" formatCode="_-* #,##0\ [$F CFA-300C]_-;\-* #,##0\ [$F CFA-300C]_-;_-* &quot;-&quot;\ [$F CFA-300C]_-;_-@_-"/>
    <numFmt numFmtId="171" formatCode="#,##0\ _€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entury"/>
      <family val="1"/>
    </font>
    <font>
      <b/>
      <sz val="10"/>
      <name val="Century"/>
      <family val="1"/>
    </font>
    <font>
      <b/>
      <sz val="10"/>
      <color theme="1"/>
      <name val="Century"/>
      <family val="1"/>
    </font>
    <font>
      <b/>
      <sz val="10"/>
      <name val="Calibri"/>
      <family val="2"/>
      <scheme val="minor"/>
    </font>
    <font>
      <b/>
      <sz val="10"/>
      <name val="Arial Narrow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0"/>
      <color rgb="FF000000"/>
      <name val="Cambria"/>
      <family val="1"/>
    </font>
    <font>
      <b/>
      <sz val="10"/>
      <name val="Times New Roman"/>
      <family val="1"/>
    </font>
    <font>
      <b/>
      <sz val="14"/>
      <color theme="1"/>
      <name val="Arial Narrow"/>
      <family val="2"/>
    </font>
    <font>
      <b/>
      <sz val="14"/>
      <color theme="1"/>
      <name val="Century"/>
      <family val="1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rgb="FF000000"/>
      <name val="Century"/>
      <family val="1"/>
    </font>
    <font>
      <sz val="11"/>
      <color rgb="FF000000"/>
      <name val="Century"/>
      <family val="1"/>
    </font>
    <font>
      <b/>
      <sz val="14"/>
      <color rgb="FF000000"/>
      <name val="Century"/>
      <family val="1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</font>
    <font>
      <b/>
      <sz val="16"/>
      <color rgb="FFFF0000"/>
      <name val="Century"/>
      <family val="1"/>
    </font>
    <font>
      <b/>
      <sz val="16"/>
      <color theme="1"/>
      <name val="Century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2" fillId="0" borderId="0"/>
    <xf numFmtId="0" fontId="1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4" fillId="0" borderId="0" xfId="0" applyFont="1"/>
    <xf numFmtId="0" fontId="6" fillId="0" borderId="0" xfId="0" applyFont="1"/>
    <xf numFmtId="0" fontId="4" fillId="2" borderId="0" xfId="0" applyFont="1" applyFill="1"/>
    <xf numFmtId="0" fontId="6" fillId="2" borderId="0" xfId="0" applyFont="1" applyFill="1"/>
    <xf numFmtId="0" fontId="19" fillId="2" borderId="0" xfId="0" applyFont="1" applyFill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4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6" fontId="5" fillId="0" borderId="1" xfId="4" applyNumberFormat="1" applyFont="1" applyBorder="1" applyAlignment="1">
      <alignment vertical="center"/>
    </xf>
    <xf numFmtId="43" fontId="5" fillId="0" borderId="1" xfId="4" applyFont="1" applyFill="1" applyBorder="1" applyAlignment="1">
      <alignment vertical="center"/>
    </xf>
    <xf numFmtId="166" fontId="5" fillId="0" borderId="1" xfId="4" applyNumberFormat="1" applyFont="1" applyFill="1" applyBorder="1" applyAlignment="1">
      <alignment vertical="center"/>
    </xf>
    <xf numFmtId="49" fontId="5" fillId="2" borderId="1" xfId="2" quotePrefix="1" applyNumberFormat="1" applyFont="1" applyFill="1" applyBorder="1" applyAlignment="1">
      <alignment vertical="center" wrapText="1"/>
    </xf>
    <xf numFmtId="43" fontId="5" fillId="0" borderId="1" xfId="4" applyFont="1" applyFill="1" applyBorder="1" applyAlignment="1">
      <alignment horizontal="right" vertical="center"/>
    </xf>
    <xf numFmtId="43" fontId="5" fillId="0" borderId="1" xfId="4" applyFont="1" applyFill="1" applyBorder="1" applyAlignment="1">
      <alignment horizontal="right"/>
    </xf>
    <xf numFmtId="49" fontId="11" fillId="0" borderId="1" xfId="2" quotePrefix="1" applyNumberFormat="1" applyFont="1" applyBorder="1" applyAlignment="1">
      <alignment vertical="center" wrapText="1"/>
    </xf>
    <xf numFmtId="167" fontId="11" fillId="0" borderId="1" xfId="2" applyNumberFormat="1" applyFont="1" applyBorder="1" applyAlignment="1">
      <alignment horizontal="center" vertical="center"/>
    </xf>
    <xf numFmtId="43" fontId="11" fillId="0" borderId="1" xfId="4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14" applyNumberFormat="1" applyFont="1" applyFill="1" applyAlignment="1">
      <alignment horizontal="center" vertical="center"/>
    </xf>
    <xf numFmtId="0" fontId="23" fillId="0" borderId="7" xfId="0" applyFont="1" applyBorder="1"/>
    <xf numFmtId="0" fontId="23" fillId="0" borderId="7" xfId="0" applyFont="1" applyBorder="1" applyAlignment="1">
      <alignment horizontal="center"/>
    </xf>
    <xf numFmtId="165" fontId="23" fillId="0" borderId="7" xfId="14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1" xfId="14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5" fillId="0" borderId="0" xfId="14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14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 vertical="center"/>
    </xf>
    <xf numFmtId="165" fontId="18" fillId="0" borderId="0" xfId="14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43" fontId="5" fillId="0" borderId="1" xfId="4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66" fontId="9" fillId="5" borderId="1" xfId="4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166" fontId="9" fillId="7" borderId="1" xfId="4" applyNumberFormat="1" applyFont="1" applyFill="1" applyBorder="1" applyAlignment="1">
      <alignment vertical="center"/>
    </xf>
    <xf numFmtId="43" fontId="5" fillId="7" borderId="1" xfId="4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65" fontId="31" fillId="0" borderId="0" xfId="1" applyFont="1" applyBorder="1" applyAlignment="1">
      <alignment horizontal="center" vertical="center" wrapText="1"/>
    </xf>
    <xf numFmtId="168" fontId="28" fillId="0" borderId="0" xfId="1" applyNumberFormat="1" applyFont="1" applyBorder="1" applyAlignment="1">
      <alignment horizontal="left" vertical="center" wrapText="1"/>
    </xf>
    <xf numFmtId="165" fontId="28" fillId="0" borderId="0" xfId="1" applyFont="1" applyBorder="1" applyAlignment="1">
      <alignment horizontal="center" vertical="center" wrapText="1"/>
    </xf>
    <xf numFmtId="165" fontId="10" fillId="0" borderId="0" xfId="1" applyFont="1" applyBorder="1" applyAlignment="1">
      <alignment horizontal="left" vertical="center" wrapText="1"/>
    </xf>
    <xf numFmtId="165" fontId="28" fillId="0" borderId="0" xfId="1" applyFont="1" applyBorder="1" applyAlignment="1">
      <alignment horizontal="left" vertical="center" wrapText="1"/>
    </xf>
    <xf numFmtId="168" fontId="28" fillId="0" borderId="0" xfId="1" applyNumberFormat="1" applyFont="1" applyBorder="1" applyAlignment="1">
      <alignment horizontal="center" vertical="center" wrapText="1"/>
    </xf>
    <xf numFmtId="10" fontId="28" fillId="0" borderId="0" xfId="16" applyNumberFormat="1" applyFont="1" applyBorder="1" applyAlignment="1">
      <alignment horizontal="center" vertical="center" wrapText="1"/>
    </xf>
    <xf numFmtId="0" fontId="28" fillId="0" borderId="0" xfId="0" applyFont="1"/>
    <xf numFmtId="0" fontId="9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43" fontId="5" fillId="8" borderId="1" xfId="4" applyFont="1" applyFill="1" applyBorder="1" applyAlignment="1">
      <alignment vertical="center"/>
    </xf>
    <xf numFmtId="166" fontId="5" fillId="8" borderId="1" xfId="4" applyNumberFormat="1" applyFont="1" applyFill="1" applyBorder="1" applyAlignment="1">
      <alignment vertical="center"/>
    </xf>
    <xf numFmtId="43" fontId="5" fillId="7" borderId="1" xfId="4" applyFont="1" applyFill="1" applyBorder="1" applyAlignment="1">
      <alignment horizontal="right" vertical="center"/>
    </xf>
    <xf numFmtId="166" fontId="5" fillId="7" borderId="1" xfId="4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4" applyFont="1" applyFill="1" applyBorder="1" applyAlignment="1">
      <alignment vertical="center"/>
    </xf>
    <xf numFmtId="166" fontId="5" fillId="2" borderId="1" xfId="4" applyNumberFormat="1" applyFont="1" applyFill="1" applyBorder="1" applyAlignment="1">
      <alignment vertical="center"/>
    </xf>
    <xf numFmtId="0" fontId="30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166" fontId="9" fillId="8" borderId="1" xfId="4" applyNumberFormat="1" applyFont="1" applyFill="1" applyBorder="1" applyAlignment="1">
      <alignment vertical="center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2" fontId="5" fillId="8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168" fontId="28" fillId="0" borderId="0" xfId="1" applyNumberFormat="1" applyFont="1" applyFill="1" applyBorder="1" applyAlignment="1">
      <alignment horizontal="left" vertical="center" wrapText="1"/>
    </xf>
    <xf numFmtId="170" fontId="27" fillId="0" borderId="4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171" fontId="6" fillId="2" borderId="0" xfId="0" applyNumberFormat="1" applyFont="1" applyFill="1"/>
    <xf numFmtId="171" fontId="5" fillId="7" borderId="1" xfId="0" applyNumberFormat="1" applyFont="1" applyFill="1" applyBorder="1" applyAlignment="1">
      <alignment horizontal="center" vertical="center"/>
    </xf>
    <xf numFmtId="171" fontId="5" fillId="2" borderId="1" xfId="4" applyNumberFormat="1" applyFont="1" applyFill="1" applyBorder="1" applyAlignment="1">
      <alignment horizontal="center" vertical="center" wrapText="1"/>
    </xf>
    <xf numFmtId="171" fontId="5" fillId="0" borderId="1" xfId="4" applyNumberFormat="1" applyFont="1" applyFill="1" applyBorder="1" applyAlignment="1">
      <alignment horizontal="center" vertical="center" wrapText="1"/>
    </xf>
    <xf numFmtId="171" fontId="5" fillId="5" borderId="1" xfId="0" applyNumberFormat="1" applyFont="1" applyFill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171" fontId="5" fillId="8" borderId="1" xfId="0" applyNumberFormat="1" applyFont="1" applyFill="1" applyBorder="1" applyAlignment="1">
      <alignment horizontal="center" vertical="center"/>
    </xf>
    <xf numFmtId="171" fontId="5" fillId="0" borderId="1" xfId="4" applyNumberFormat="1" applyFont="1" applyFill="1" applyBorder="1" applyAlignment="1">
      <alignment horizontal="center" vertical="center"/>
    </xf>
    <xf numFmtId="171" fontId="4" fillId="7" borderId="1" xfId="0" applyNumberFormat="1" applyFont="1" applyFill="1" applyBorder="1"/>
    <xf numFmtId="171" fontId="4" fillId="8" borderId="1" xfId="0" applyNumberFormat="1" applyFont="1" applyFill="1" applyBorder="1"/>
    <xf numFmtId="171" fontId="5" fillId="0" borderId="1" xfId="15" applyNumberFormat="1" applyFont="1" applyBorder="1" applyAlignment="1">
      <alignment horizontal="center" vertical="center"/>
    </xf>
    <xf numFmtId="171" fontId="9" fillId="8" borderId="1" xfId="15" applyNumberFormat="1" applyFont="1" applyFill="1" applyBorder="1" applyAlignment="1">
      <alignment horizontal="center" vertical="center"/>
    </xf>
    <xf numFmtId="171" fontId="0" fillId="0" borderId="0" xfId="0" applyNumberFormat="1"/>
    <xf numFmtId="171" fontId="28" fillId="0" borderId="0" xfId="1" applyNumberFormat="1" applyFont="1" applyBorder="1" applyAlignment="1">
      <alignment horizontal="left" vertical="center" wrapText="1"/>
    </xf>
    <xf numFmtId="171" fontId="4" fillId="0" borderId="0" xfId="0" applyNumberFormat="1" applyFont="1"/>
    <xf numFmtId="171" fontId="6" fillId="0" borderId="0" xfId="0" applyNumberFormat="1" applyFont="1"/>
    <xf numFmtId="0" fontId="5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171" fontId="9" fillId="5" borderId="1" xfId="0" applyNumberFormat="1" applyFont="1" applyFill="1" applyBorder="1" applyAlignment="1">
      <alignment horizontal="center" vertical="center"/>
    </xf>
    <xf numFmtId="0" fontId="35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1" fontId="4" fillId="0" borderId="1" xfId="0" applyNumberFormat="1" applyFont="1" applyBorder="1"/>
    <xf numFmtId="168" fontId="5" fillId="0" borderId="1" xfId="1" applyNumberFormat="1" applyFont="1" applyBorder="1" applyAlignment="1">
      <alignment horizontal="center" vertical="center"/>
    </xf>
    <xf numFmtId="168" fontId="4" fillId="7" borderId="1" xfId="1" applyNumberFormat="1" applyFont="1" applyFill="1" applyBorder="1"/>
    <xf numFmtId="0" fontId="28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65" fontId="24" fillId="0" borderId="5" xfId="14" applyNumberFormat="1" applyFont="1" applyFill="1" applyBorder="1" applyAlignment="1">
      <alignment horizontal="center" vertical="center"/>
    </xf>
    <xf numFmtId="165" fontId="24" fillId="0" borderId="6" xfId="14" applyNumberFormat="1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21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65" fontId="10" fillId="6" borderId="5" xfId="1" applyFont="1" applyFill="1" applyBorder="1" applyAlignment="1" applyProtection="1">
      <alignment horizontal="center" vertical="center"/>
    </xf>
    <xf numFmtId="165" fontId="10" fillId="6" borderId="8" xfId="1" applyFont="1" applyFill="1" applyBorder="1" applyAlignment="1" applyProtection="1">
      <alignment horizontal="center" vertical="center"/>
    </xf>
    <xf numFmtId="165" fontId="10" fillId="6" borderId="6" xfId="1" applyFont="1" applyFill="1" applyBorder="1" applyAlignment="1" applyProtection="1">
      <alignment horizontal="center" vertical="center"/>
    </xf>
    <xf numFmtId="43" fontId="10" fillId="6" borderId="5" xfId="7" applyNumberFormat="1" applyFont="1" applyFill="1" applyBorder="1" applyAlignment="1" applyProtection="1">
      <alignment horizontal="center" vertical="center" wrapText="1"/>
    </xf>
    <xf numFmtId="43" fontId="10" fillId="6" borderId="8" xfId="7" applyNumberFormat="1" applyFont="1" applyFill="1" applyBorder="1" applyAlignment="1" applyProtection="1">
      <alignment horizontal="center" vertical="center" wrapText="1"/>
    </xf>
    <xf numFmtId="43" fontId="10" fillId="6" borderId="6" xfId="7" applyNumberFormat="1" applyFont="1" applyFill="1" applyBorder="1" applyAlignment="1" applyProtection="1">
      <alignment horizontal="center" vertical="center" wrapText="1"/>
    </xf>
    <xf numFmtId="41" fontId="10" fillId="6" borderId="5" xfId="6" applyNumberFormat="1" applyFont="1" applyFill="1" applyBorder="1" applyAlignment="1">
      <alignment horizontal="center" vertical="center" wrapText="1"/>
    </xf>
    <xf numFmtId="41" fontId="10" fillId="6" borderId="8" xfId="6" applyNumberFormat="1" applyFont="1" applyFill="1" applyBorder="1" applyAlignment="1">
      <alignment horizontal="center" vertical="center" wrapText="1"/>
    </xf>
    <xf numFmtId="41" fontId="10" fillId="6" borderId="6" xfId="6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71" fontId="10" fillId="6" borderId="5" xfId="7" applyNumberFormat="1" applyFont="1" applyFill="1" applyBorder="1" applyAlignment="1" applyProtection="1">
      <alignment horizontal="center" vertical="center" wrapText="1"/>
    </xf>
    <xf numFmtId="171" fontId="10" fillId="6" borderId="8" xfId="7" applyNumberFormat="1" applyFont="1" applyFill="1" applyBorder="1" applyAlignment="1" applyProtection="1">
      <alignment horizontal="center" vertical="center" wrapText="1"/>
    </xf>
    <xf numFmtId="171" fontId="10" fillId="6" borderId="6" xfId="7" applyNumberFormat="1" applyFont="1" applyFill="1" applyBorder="1" applyAlignment="1" applyProtection="1">
      <alignment horizontal="center" vertical="center" wrapText="1"/>
    </xf>
  </cellXfs>
  <cellStyles count="57">
    <cellStyle name="Comma" xfId="1" builtinId="3"/>
    <cellStyle name="Comma 2" xfId="15" xr:uid="{00000000-0005-0000-0000-000000000000}"/>
    <cellStyle name="Comma 2 2" xfId="28" xr:uid="{4C73ED1C-90E1-440E-8A6E-45A02C103EB8}"/>
    <cellStyle name="Comma 2 3" xfId="53" xr:uid="{4D66003F-174A-4F32-B54D-CF8D1C1825D3}"/>
    <cellStyle name="Comma 2 4" xfId="24" xr:uid="{E23862DB-F12E-4D21-B0C7-3A3C95C3391F}"/>
    <cellStyle name="Currency" xfId="14" builtinId="4"/>
    <cellStyle name="Milliers 2" xfId="4" xr:uid="{00000000-0005-0000-0000-000002000000}"/>
    <cellStyle name="Milliers 2 2" xfId="11" xr:uid="{00000000-0005-0000-0000-000003000000}"/>
    <cellStyle name="Milliers 2 2 2" xfId="33" xr:uid="{7CCD60E6-017F-4C89-8808-DB43A447ED91}"/>
    <cellStyle name="Milliers 2 3" xfId="13" xr:uid="{00000000-0005-0000-0000-000004000000}"/>
    <cellStyle name="Milliers 2 3 2" xfId="27" xr:uid="{C620D78B-15A6-4E93-BA53-429EA1C89E86}"/>
    <cellStyle name="Milliers 2 3 3" xfId="34" xr:uid="{86DC4713-B76A-43E1-97F6-34EA50F03D1E}"/>
    <cellStyle name="Milliers 2 3 4" xfId="51" xr:uid="{5A406B95-5086-45A5-8C12-9DEEA41DEA87}"/>
    <cellStyle name="Milliers 2 3 5" xfId="22" xr:uid="{00F4C8BE-13A2-48E2-AE24-93B303E1A181}"/>
    <cellStyle name="Milliers 2 4" xfId="26" xr:uid="{5C4CBDA3-347A-49DA-B35B-4EDCEC57BD68}"/>
    <cellStyle name="Milliers 2 5" xfId="32" xr:uid="{EC6576D6-FDCD-4932-BADE-686D5E410595}"/>
    <cellStyle name="Milliers 2 6" xfId="46" xr:uid="{88B42546-2991-4D84-B827-8B78964715C6}"/>
    <cellStyle name="Milliers 2 7" xfId="21" xr:uid="{58E0AC9F-485A-4352-A301-4240291FDE07}"/>
    <cellStyle name="Milliers 3" xfId="5" xr:uid="{00000000-0005-0000-0000-000005000000}"/>
    <cellStyle name="Milliers 3 2" xfId="17" xr:uid="{A0D6B7CE-4018-4D6B-886A-64702B79ED23}"/>
    <cellStyle name="Milliers 3 2 2" xfId="55" xr:uid="{3E1934E7-27B6-4D53-8FCF-02472733C3ED}"/>
    <cellStyle name="Milliers 3 2 3" xfId="35" xr:uid="{7268DCAF-CE1C-446C-A223-5793F95A09D7}"/>
    <cellStyle name="Milliers 3 3" xfId="47" xr:uid="{FD2F4A9E-D32F-4EFF-B891-3B4C4DF9C6A6}"/>
    <cellStyle name="Milliers 33" xfId="18" xr:uid="{5C24BEBC-56F9-4E88-880B-17E3E7950E85}"/>
    <cellStyle name="Milliers 4" xfId="7" xr:uid="{00000000-0005-0000-0000-000006000000}"/>
    <cellStyle name="Milliers 4 2" xfId="36" xr:uid="{FBE1C8B7-4779-4272-9FD7-AE03FD26A07A}"/>
    <cellStyle name="Milliers 4 3" xfId="49" xr:uid="{7AAFD7C0-2A13-4406-B56D-6237BFAA7348}"/>
    <cellStyle name="Milliers 5" xfId="30" xr:uid="{56727DC6-148B-42BE-9C14-EA5199AF409C}"/>
    <cellStyle name="Milliers 6" xfId="45" xr:uid="{16FDE70F-E7D0-4E0D-8674-595EBBE862FC}"/>
    <cellStyle name="Monétaire 2" xfId="25" xr:uid="{11A861C4-3503-4583-923A-5C1F2091A003}"/>
    <cellStyle name="Monétaire 3" xfId="31" xr:uid="{6E7D3393-0645-49CF-AC16-86D2DEE4454E}"/>
    <cellStyle name="Monétaire 4" xfId="52" xr:uid="{78E81759-0194-4FD9-82E0-CEE7BDAC4F89}"/>
    <cellStyle name="Monétaire 5" xfId="20" xr:uid="{C6F20465-4931-4CA0-A7E5-CC31390B857A}"/>
    <cellStyle name="Normal" xfId="0" builtinId="0"/>
    <cellStyle name="Normal 12" xfId="10" xr:uid="{00000000-0005-0000-0000-000009000000}"/>
    <cellStyle name="Normal 12 2" xfId="37" xr:uid="{3E5A6791-FD77-4895-9728-FE35F76D4C06}"/>
    <cellStyle name="Normal 2" xfId="3" xr:uid="{00000000-0005-0000-0000-00000A000000}"/>
    <cellStyle name="Normal 2 2" xfId="9" xr:uid="{00000000-0005-0000-0000-00000B000000}"/>
    <cellStyle name="Normal 2 2 2" xfId="19" xr:uid="{6B1BC1D7-AF53-49B2-ACAD-A83CD38A7BAB}"/>
    <cellStyle name="Normal 2 2 2 2" xfId="56" xr:uid="{4F7A2587-9980-4E17-AC1A-23974DCF7A63}"/>
    <cellStyle name="Normal 2 2 2 3" xfId="39" xr:uid="{99D888DB-2958-42E0-B573-C1B0DD8099FA}"/>
    <cellStyle name="Normal 2 2 3" xfId="50" xr:uid="{62954BD0-7C8C-4F9B-8339-9E8E122C4419}"/>
    <cellStyle name="Normal 2 2 4" xfId="23" xr:uid="{98300BBF-5507-4348-BB81-C90FE0AEB0B7}"/>
    <cellStyle name="Normal 2 3" xfId="38" xr:uid="{1F94B935-F4AB-427E-ADC8-69686CD4D112}"/>
    <cellStyle name="Normal 3" xfId="2" xr:uid="{00000000-0005-0000-0000-00000C000000}"/>
    <cellStyle name="Normal 3 2" xfId="8" xr:uid="{00000000-0005-0000-0000-00000D000000}"/>
    <cellStyle name="Normal 3 2 2" xfId="41" xr:uid="{8381EC26-BDE8-4A5F-84CD-058096A7C5C4}"/>
    <cellStyle name="Normal 3 3" xfId="40" xr:uid="{C172BEE0-ADA3-4A2A-87DB-B28626A6DED7}"/>
    <cellStyle name="Normal 4" xfId="29" xr:uid="{723C5A7B-9446-414F-AE65-95A032ADDE0C}"/>
    <cellStyle name="Normal 5" xfId="44" xr:uid="{0EA860DB-E4CC-43A3-9928-0D2BE12A19BA}"/>
    <cellStyle name="Normal 6" xfId="6" xr:uid="{00000000-0005-0000-0000-00000E000000}"/>
    <cellStyle name="Normal 6 2" xfId="42" xr:uid="{A05399E7-5A7F-4194-A247-126AEF7DA607}"/>
    <cellStyle name="Normal 6 3" xfId="48" xr:uid="{9B72715C-1B76-40B4-83B0-86CB62FF1F45}"/>
    <cellStyle name="Percent" xfId="16" builtinId="5"/>
    <cellStyle name="Pourcentage 2" xfId="54" xr:uid="{3B08E284-B40F-4E02-B8E5-54D1F3401159}"/>
    <cellStyle name="Pourcentage 2 2" xfId="12" xr:uid="{00000000-0005-0000-0000-00000F000000}"/>
    <cellStyle name="Pourcentage 2 2 2" xfId="43" xr:uid="{344C18C6-5F69-4C0C-AAF9-F9A4E66A6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1</xdr:col>
      <xdr:colOff>9525</xdr:colOff>
      <xdr:row>81</xdr:row>
      <xdr:rowOff>0</xdr:rowOff>
    </xdr:to>
    <xdr:pic>
      <xdr:nvPicPr>
        <xdr:cNvPr id="2" name="Image 111">
          <a:extLst>
            <a:ext uri="{FF2B5EF4-FFF2-40B4-BE49-F238E27FC236}">
              <a16:creationId xmlns:a16="http://schemas.microsoft.com/office/drawing/2014/main" id="{6C032D8A-0A30-41CE-8D68-5C695794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95450"/>
          <a:ext cx="377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9525</xdr:colOff>
      <xdr:row>81</xdr:row>
      <xdr:rowOff>0</xdr:rowOff>
    </xdr:to>
    <xdr:pic>
      <xdr:nvPicPr>
        <xdr:cNvPr id="3" name="Image 112">
          <a:extLst>
            <a:ext uri="{FF2B5EF4-FFF2-40B4-BE49-F238E27FC236}">
              <a16:creationId xmlns:a16="http://schemas.microsoft.com/office/drawing/2014/main" id="{3C4F3C36-7DAB-4BA7-817E-F02F723B4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95450"/>
          <a:ext cx="377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9525</xdr:colOff>
      <xdr:row>81</xdr:row>
      <xdr:rowOff>0</xdr:rowOff>
    </xdr:to>
    <xdr:pic>
      <xdr:nvPicPr>
        <xdr:cNvPr id="4" name="Image 113">
          <a:extLst>
            <a:ext uri="{FF2B5EF4-FFF2-40B4-BE49-F238E27FC236}">
              <a16:creationId xmlns:a16="http://schemas.microsoft.com/office/drawing/2014/main" id="{F1A12000-76DF-4B31-BEF3-3CE5E26D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95450"/>
          <a:ext cx="377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9525</xdr:colOff>
      <xdr:row>81</xdr:row>
      <xdr:rowOff>0</xdr:rowOff>
    </xdr:to>
    <xdr:pic>
      <xdr:nvPicPr>
        <xdr:cNvPr id="5" name="Image 114">
          <a:extLst>
            <a:ext uri="{FF2B5EF4-FFF2-40B4-BE49-F238E27FC236}">
              <a16:creationId xmlns:a16="http://schemas.microsoft.com/office/drawing/2014/main" id="{9C3BBB6E-AADC-4EE1-844C-B4EE952C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95450"/>
          <a:ext cx="377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6" name="Image 111">
          <a:extLst>
            <a:ext uri="{FF2B5EF4-FFF2-40B4-BE49-F238E27FC236}">
              <a16:creationId xmlns:a16="http://schemas.microsoft.com/office/drawing/2014/main" id="{EE60D55A-AC43-4DFE-805D-5CFA0BE5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447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7" name="Image 112">
          <a:extLst>
            <a:ext uri="{FF2B5EF4-FFF2-40B4-BE49-F238E27FC236}">
              <a16:creationId xmlns:a16="http://schemas.microsoft.com/office/drawing/2014/main" id="{24A9DF92-CC88-4B88-B4FD-423CA5CE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447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8" name="Image 113">
          <a:extLst>
            <a:ext uri="{FF2B5EF4-FFF2-40B4-BE49-F238E27FC236}">
              <a16:creationId xmlns:a16="http://schemas.microsoft.com/office/drawing/2014/main" id="{3CD72B4B-897E-46AA-BE1B-005E0D73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447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9" name="Image 114">
          <a:extLst>
            <a:ext uri="{FF2B5EF4-FFF2-40B4-BE49-F238E27FC236}">
              <a16:creationId xmlns:a16="http://schemas.microsoft.com/office/drawing/2014/main" id="{A0E16D7B-5D9E-47CB-A7C7-5AA6652B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447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6" name="Image 111">
          <a:extLst>
            <a:ext uri="{FF2B5EF4-FFF2-40B4-BE49-F238E27FC236}">
              <a16:creationId xmlns:a16="http://schemas.microsoft.com/office/drawing/2014/main" id="{774C701C-51C4-4F7A-B295-CCF5E431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58028"/>
          <a:ext cx="376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7" name="Image 112">
          <a:extLst>
            <a:ext uri="{FF2B5EF4-FFF2-40B4-BE49-F238E27FC236}">
              <a16:creationId xmlns:a16="http://schemas.microsoft.com/office/drawing/2014/main" id="{2C52B115-CC35-4DD4-A2F0-D31CA0C4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58028"/>
          <a:ext cx="376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8" name="Image 113">
          <a:extLst>
            <a:ext uri="{FF2B5EF4-FFF2-40B4-BE49-F238E27FC236}">
              <a16:creationId xmlns:a16="http://schemas.microsoft.com/office/drawing/2014/main" id="{64F103D5-950C-409D-A3AF-64ECBF6B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58028"/>
          <a:ext cx="376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9525</xdr:colOff>
      <xdr:row>53</xdr:row>
      <xdr:rowOff>0</xdr:rowOff>
    </xdr:to>
    <xdr:pic>
      <xdr:nvPicPr>
        <xdr:cNvPr id="13" name="Image 114">
          <a:extLst>
            <a:ext uri="{FF2B5EF4-FFF2-40B4-BE49-F238E27FC236}">
              <a16:creationId xmlns:a16="http://schemas.microsoft.com/office/drawing/2014/main" id="{C7394ED3-48B7-47D2-AB0C-1BD78241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58028"/>
          <a:ext cx="376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F928-947D-4078-88BF-85D292E229A2}">
  <sheetPr>
    <tabColor rgb="FF92D050"/>
  </sheetPr>
  <dimension ref="B2:G41"/>
  <sheetViews>
    <sheetView tabSelected="1" view="pageBreakPreview" zoomScale="124" zoomScaleNormal="33" zoomScaleSheetLayoutView="124" workbookViewId="0">
      <selection activeCell="O9" sqref="O9"/>
    </sheetView>
  </sheetViews>
  <sheetFormatPr defaultColWidth="8.7109375" defaultRowHeight="15"/>
  <cols>
    <col min="1" max="1" width="6.28515625" customWidth="1"/>
    <col min="2" max="2" width="10.7109375" customWidth="1"/>
    <col min="3" max="3" width="16.85546875" customWidth="1"/>
    <col min="4" max="4" width="19.5703125" customWidth="1"/>
    <col min="5" max="5" width="22.85546875" customWidth="1"/>
    <col min="6" max="6" width="16" style="19" customWidth="1"/>
    <col min="7" max="7" width="29.85546875" style="20" customWidth="1"/>
  </cols>
  <sheetData>
    <row r="2" spans="2:7" ht="44.1" customHeight="1">
      <c r="B2" s="130" t="s">
        <v>0</v>
      </c>
      <c r="C2" s="130"/>
      <c r="D2" s="130"/>
      <c r="E2" s="130"/>
      <c r="F2" s="130"/>
      <c r="G2" s="130"/>
    </row>
    <row r="3" spans="2:7" ht="32.1" customHeight="1">
      <c r="B3" s="130"/>
      <c r="C3" s="130"/>
      <c r="D3" s="130"/>
      <c r="E3" s="130"/>
      <c r="F3" s="130"/>
      <c r="G3" s="130"/>
    </row>
    <row r="4" spans="2:7">
      <c r="B4" s="21"/>
      <c r="C4" s="21"/>
      <c r="D4" s="21"/>
      <c r="E4" s="21"/>
      <c r="F4" s="22"/>
      <c r="G4" s="23"/>
    </row>
    <row r="5" spans="2:7" ht="18">
      <c r="B5" s="131" t="s">
        <v>1</v>
      </c>
      <c r="C5" s="131"/>
      <c r="D5" s="131"/>
      <c r="E5" s="131"/>
      <c r="F5" s="131"/>
      <c r="G5" s="131"/>
    </row>
    <row r="6" spans="2:7" ht="23.1" customHeight="1">
      <c r="B6" s="132" t="s">
        <v>2</v>
      </c>
      <c r="C6" s="133" t="s">
        <v>3</v>
      </c>
      <c r="D6" s="133" t="s">
        <v>4</v>
      </c>
      <c r="E6" s="135" t="s">
        <v>5</v>
      </c>
      <c r="F6" s="137" t="s">
        <v>6</v>
      </c>
      <c r="G6" s="139" t="s">
        <v>7</v>
      </c>
    </row>
    <row r="7" spans="2:7" ht="26.45" customHeight="1">
      <c r="B7" s="132"/>
      <c r="C7" s="134"/>
      <c r="D7" s="134"/>
      <c r="E7" s="136"/>
      <c r="F7" s="138"/>
      <c r="G7" s="140"/>
    </row>
    <row r="8" spans="2:7" ht="32.450000000000003" customHeight="1">
      <c r="B8" s="88">
        <v>1</v>
      </c>
      <c r="C8" s="24" t="s">
        <v>8</v>
      </c>
      <c r="D8" s="41" t="s">
        <v>9</v>
      </c>
      <c r="E8" s="41" t="s">
        <v>10</v>
      </c>
      <c r="F8" s="24">
        <v>2</v>
      </c>
      <c r="G8" s="25">
        <f>'CHR de Touba'!F108</f>
        <v>0</v>
      </c>
    </row>
    <row r="9" spans="2:7" ht="45.95" customHeight="1">
      <c r="B9" s="129" t="s">
        <v>11</v>
      </c>
      <c r="C9" s="129"/>
      <c r="D9" s="129"/>
      <c r="E9" s="129"/>
      <c r="F9" s="129"/>
      <c r="G9" s="99">
        <f>G8</f>
        <v>0</v>
      </c>
    </row>
    <row r="10" spans="2:7" ht="15.75">
      <c r="B10" s="26"/>
      <c r="C10" s="27"/>
      <c r="D10" s="28"/>
      <c r="E10" s="28"/>
      <c r="F10" s="28"/>
      <c r="G10" s="29"/>
    </row>
    <row r="11" spans="2:7" ht="15.75">
      <c r="B11" s="26"/>
      <c r="C11" s="27"/>
      <c r="D11" s="28"/>
      <c r="E11" s="28"/>
      <c r="F11" s="28"/>
      <c r="G11" s="29"/>
    </row>
    <row r="23" spans="2:7">
      <c r="B23" s="30"/>
      <c r="C23" s="31"/>
      <c r="D23" s="31"/>
      <c r="E23" s="31"/>
      <c r="F23" s="31"/>
      <c r="G23" s="32"/>
    </row>
    <row r="24" spans="2:7">
      <c r="B24" s="33"/>
      <c r="C24" s="34"/>
      <c r="D24" s="35"/>
      <c r="E24" s="36"/>
      <c r="F24" s="37"/>
      <c r="G24" s="38"/>
    </row>
    <row r="25" spans="2:7">
      <c r="B25" s="33"/>
      <c r="C25" s="34"/>
      <c r="D25" s="35"/>
      <c r="E25" s="36"/>
      <c r="F25" s="37"/>
      <c r="G25" s="38"/>
    </row>
    <row r="26" spans="2:7">
      <c r="B26" s="33"/>
      <c r="C26" s="34"/>
      <c r="D26" s="35"/>
      <c r="E26" s="36"/>
      <c r="F26" s="37"/>
      <c r="G26" s="38"/>
    </row>
    <row r="27" spans="2:7">
      <c r="B27" s="33"/>
      <c r="C27" s="34"/>
      <c r="D27" s="35"/>
      <c r="E27" s="36"/>
      <c r="F27" s="37"/>
      <c r="G27" s="38"/>
    </row>
    <row r="28" spans="2:7">
      <c r="B28" s="33"/>
      <c r="C28" s="34"/>
      <c r="D28" s="35"/>
      <c r="E28" s="36"/>
      <c r="F28" s="37"/>
      <c r="G28" s="38"/>
    </row>
    <row r="29" spans="2:7">
      <c r="B29" s="33"/>
      <c r="C29" s="34"/>
      <c r="D29" s="39"/>
      <c r="E29" s="36"/>
      <c r="F29" s="37"/>
      <c r="G29" s="38"/>
    </row>
    <row r="30" spans="2:7">
      <c r="B30" s="33"/>
      <c r="C30" s="34"/>
      <c r="D30" s="39"/>
      <c r="E30" s="36"/>
      <c r="F30" s="37"/>
      <c r="G30" s="38"/>
    </row>
    <row r="31" spans="2:7">
      <c r="B31" s="33"/>
      <c r="C31" s="34"/>
      <c r="D31" s="40"/>
      <c r="E31" s="36"/>
      <c r="F31" s="37"/>
      <c r="G31" s="38"/>
    </row>
    <row r="32" spans="2:7">
      <c r="B32" s="33"/>
      <c r="C32" s="34"/>
      <c r="D32" s="40"/>
      <c r="E32" s="36"/>
      <c r="F32" s="37"/>
      <c r="G32" s="38"/>
    </row>
    <row r="33" spans="2:7">
      <c r="B33" s="33"/>
      <c r="C33" s="34"/>
      <c r="D33" s="40"/>
      <c r="E33" s="36"/>
      <c r="F33" s="37"/>
      <c r="G33" s="38"/>
    </row>
    <row r="34" spans="2:7">
      <c r="B34" s="33"/>
      <c r="C34" s="34"/>
      <c r="D34" s="39"/>
      <c r="E34" s="36"/>
      <c r="F34" s="37"/>
      <c r="G34" s="38"/>
    </row>
    <row r="35" spans="2:7">
      <c r="B35" s="33"/>
      <c r="C35" s="34"/>
      <c r="D35" s="39"/>
      <c r="E35" s="36"/>
      <c r="F35" s="37"/>
      <c r="G35" s="38"/>
    </row>
    <row r="36" spans="2:7">
      <c r="B36" s="33"/>
      <c r="C36" s="34"/>
      <c r="D36" s="40"/>
      <c r="E36" s="36"/>
      <c r="F36" s="37"/>
      <c r="G36" s="38"/>
    </row>
    <row r="37" spans="2:7">
      <c r="B37" s="33"/>
      <c r="C37" s="34"/>
      <c r="D37" s="40"/>
      <c r="E37" s="36"/>
      <c r="F37" s="37"/>
      <c r="G37" s="38"/>
    </row>
    <row r="38" spans="2:7">
      <c r="B38" s="33"/>
      <c r="C38" s="34"/>
      <c r="D38" s="35"/>
      <c r="E38" s="36"/>
      <c r="F38" s="37"/>
      <c r="G38" s="38"/>
    </row>
    <row r="39" spans="2:7">
      <c r="B39" s="33"/>
      <c r="C39" s="34"/>
      <c r="D39" s="35"/>
      <c r="E39" s="36"/>
      <c r="F39" s="37"/>
      <c r="G39" s="38"/>
    </row>
    <row r="40" spans="2:7">
      <c r="B40" s="33"/>
      <c r="C40" s="34"/>
      <c r="D40" s="35"/>
      <c r="E40" s="36"/>
      <c r="F40" s="37"/>
      <c r="G40" s="38"/>
    </row>
    <row r="41" spans="2:7">
      <c r="B41" s="33"/>
      <c r="C41" s="34"/>
      <c r="D41" s="35"/>
      <c r="E41" s="36"/>
      <c r="F41" s="37"/>
      <c r="G41" s="38"/>
    </row>
  </sheetData>
  <mergeCells count="9">
    <mergeCell ref="B9:F9"/>
    <mergeCell ref="B2:G3"/>
    <mergeCell ref="B5:G5"/>
    <mergeCell ref="B6:B7"/>
    <mergeCell ref="C6:C7"/>
    <mergeCell ref="D6:D7"/>
    <mergeCell ref="E6:E7"/>
    <mergeCell ref="F6:F7"/>
    <mergeCell ref="G6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69F2-F1AD-4A93-AC17-C2D76584A1E5}">
  <sheetPr>
    <tabColor rgb="FFFFFF00"/>
  </sheetPr>
  <dimension ref="A1:M156"/>
  <sheetViews>
    <sheetView view="pageBreakPreview" topLeftCell="A63" zoomScale="101" zoomScaleNormal="100" zoomScaleSheetLayoutView="85" workbookViewId="0">
      <selection activeCell="B48" sqref="B48"/>
    </sheetView>
  </sheetViews>
  <sheetFormatPr defaultColWidth="4.28515625" defaultRowHeight="12.75"/>
  <cols>
    <col min="1" max="1" width="6.85546875" style="92" customWidth="1"/>
    <col min="2" max="2" width="62.5703125" style="2" customWidth="1"/>
    <col min="3" max="3" width="6.5703125" style="2" bestFit="1" customWidth="1"/>
    <col min="4" max="4" width="10.42578125" style="2" customWidth="1"/>
    <col min="5" max="5" width="12.85546875" style="2" customWidth="1"/>
    <col min="6" max="6" width="21.85546875" style="2" customWidth="1"/>
    <col min="7" max="16384" width="4.28515625" style="1"/>
  </cols>
  <sheetData>
    <row r="1" spans="1:6" ht="21" customHeight="1">
      <c r="A1" s="142" t="s">
        <v>0</v>
      </c>
      <c r="B1" s="143"/>
      <c r="C1" s="143"/>
      <c r="D1" s="143"/>
      <c r="E1" s="143"/>
      <c r="F1" s="144"/>
    </row>
    <row r="2" spans="1:6" customFormat="1" ht="21.6" customHeight="1">
      <c r="A2" s="145"/>
      <c r="B2" s="146"/>
      <c r="C2" s="146"/>
      <c r="D2" s="146"/>
      <c r="E2" s="146"/>
      <c r="F2" s="147"/>
    </row>
    <row r="3" spans="1:6" s="3" customFormat="1">
      <c r="A3" s="141" t="s">
        <v>12</v>
      </c>
      <c r="B3" s="141"/>
      <c r="C3" s="141"/>
      <c r="D3" s="141"/>
      <c r="E3" s="141"/>
      <c r="F3" s="141"/>
    </row>
    <row r="4" spans="1:6" s="3" customFormat="1">
      <c r="A4" s="141"/>
      <c r="B4" s="141"/>
      <c r="C4" s="141"/>
      <c r="D4" s="141"/>
      <c r="E4" s="141"/>
      <c r="F4" s="141"/>
    </row>
    <row r="5" spans="1:6" s="3" customFormat="1" ht="19.5" customHeight="1">
      <c r="A5" s="100" t="s">
        <v>13</v>
      </c>
      <c r="B5" s="5" t="s">
        <v>14</v>
      </c>
      <c r="C5" s="4"/>
      <c r="D5" s="4"/>
      <c r="E5" s="4"/>
      <c r="F5" s="2"/>
    </row>
    <row r="6" spans="1:6" s="3" customFormat="1" ht="18" customHeight="1">
      <c r="A6" s="148" t="s">
        <v>15</v>
      </c>
      <c r="B6" s="148"/>
      <c r="C6" s="149"/>
      <c r="D6" s="149"/>
      <c r="E6" s="149"/>
      <c r="F6" s="2"/>
    </row>
    <row r="7" spans="1:6" s="3" customFormat="1">
      <c r="A7" s="94"/>
      <c r="B7" s="4"/>
      <c r="C7" s="4"/>
      <c r="D7" s="4"/>
      <c r="E7" s="4"/>
      <c r="F7" s="2"/>
    </row>
    <row r="8" spans="1:6" s="3" customFormat="1" ht="14.45" customHeight="1">
      <c r="A8" s="150" t="s">
        <v>16</v>
      </c>
      <c r="B8" s="151" t="s">
        <v>17</v>
      </c>
      <c r="C8" s="151" t="s">
        <v>18</v>
      </c>
      <c r="D8" s="152" t="s">
        <v>19</v>
      </c>
      <c r="E8" s="155" t="s">
        <v>20</v>
      </c>
      <c r="F8" s="158" t="s">
        <v>21</v>
      </c>
    </row>
    <row r="9" spans="1:6" s="3" customFormat="1" ht="3" customHeight="1">
      <c r="A9" s="150"/>
      <c r="B9" s="151"/>
      <c r="C9" s="151"/>
      <c r="D9" s="153"/>
      <c r="E9" s="156"/>
      <c r="F9" s="159"/>
    </row>
    <row r="10" spans="1:6" ht="3.95" customHeight="1">
      <c r="A10" s="150"/>
      <c r="B10" s="151"/>
      <c r="C10" s="151"/>
      <c r="D10" s="154"/>
      <c r="E10" s="157"/>
      <c r="F10" s="160"/>
    </row>
    <row r="11" spans="1:6">
      <c r="A11" s="55" t="s">
        <v>22</v>
      </c>
      <c r="B11" s="52" t="s">
        <v>23</v>
      </c>
      <c r="C11" s="55"/>
      <c r="D11" s="57"/>
      <c r="E11" s="104"/>
      <c r="F11" s="58"/>
    </row>
    <row r="12" spans="1:6" ht="17.45" customHeight="1">
      <c r="A12" s="79" t="s">
        <v>24</v>
      </c>
      <c r="B12" s="78" t="s">
        <v>25</v>
      </c>
      <c r="C12" s="79"/>
      <c r="D12" s="80"/>
      <c r="E12" s="105"/>
      <c r="F12" s="81"/>
    </row>
    <row r="13" spans="1:6" ht="45.6" customHeight="1">
      <c r="A13" s="6" t="s">
        <v>26</v>
      </c>
      <c r="B13" s="8" t="s">
        <v>27</v>
      </c>
      <c r="C13" s="6" t="s">
        <v>28</v>
      </c>
      <c r="D13" s="7">
        <v>1</v>
      </c>
      <c r="E13" s="106"/>
      <c r="F13" s="9"/>
    </row>
    <row r="14" spans="1:6" ht="14.25" customHeight="1">
      <c r="A14" s="79" t="s">
        <v>29</v>
      </c>
      <c r="B14" s="78" t="s">
        <v>30</v>
      </c>
      <c r="C14" s="6"/>
      <c r="D14" s="7"/>
      <c r="E14" s="106"/>
      <c r="F14" s="9"/>
    </row>
    <row r="15" spans="1:6" ht="19.5" customHeight="1">
      <c r="A15" s="79" t="s">
        <v>31</v>
      </c>
      <c r="B15" s="78" t="s">
        <v>32</v>
      </c>
      <c r="C15" s="6"/>
      <c r="D15" s="7"/>
      <c r="E15" s="106"/>
      <c r="F15" s="9"/>
    </row>
    <row r="16" spans="1:6" ht="18" customHeight="1">
      <c r="A16" s="79" t="s">
        <v>33</v>
      </c>
      <c r="B16" s="101" t="s">
        <v>34</v>
      </c>
      <c r="C16" s="6" t="s">
        <v>35</v>
      </c>
      <c r="D16" s="7">
        <v>3</v>
      </c>
      <c r="E16" s="106"/>
      <c r="F16" s="9"/>
    </row>
    <row r="17" spans="1:6" ht="21.95" customHeight="1">
      <c r="A17" s="79" t="s">
        <v>36</v>
      </c>
      <c r="B17" s="101" t="s">
        <v>37</v>
      </c>
      <c r="C17" s="6" t="s">
        <v>35</v>
      </c>
      <c r="D17" s="7">
        <v>10</v>
      </c>
      <c r="E17" s="106"/>
      <c r="F17" s="9"/>
    </row>
    <row r="18" spans="1:6" ht="17.25" customHeight="1">
      <c r="A18" s="79" t="s">
        <v>38</v>
      </c>
      <c r="B18" s="78" t="s">
        <v>39</v>
      </c>
      <c r="C18" s="6" t="s">
        <v>35</v>
      </c>
      <c r="D18" s="7">
        <v>2</v>
      </c>
      <c r="E18" s="106"/>
      <c r="F18" s="9"/>
    </row>
    <row r="19" spans="1:6" ht="15.6" customHeight="1">
      <c r="A19" s="79" t="s">
        <v>40</v>
      </c>
      <c r="B19" s="101" t="s">
        <v>41</v>
      </c>
      <c r="C19" s="6" t="s">
        <v>35</v>
      </c>
      <c r="D19" s="7">
        <v>2</v>
      </c>
      <c r="E19" s="106"/>
      <c r="F19" s="9"/>
    </row>
    <row r="20" spans="1:6" ht="16.5" customHeight="1">
      <c r="A20" s="79" t="s">
        <v>42</v>
      </c>
      <c r="B20" s="101" t="s">
        <v>43</v>
      </c>
      <c r="C20" s="6" t="s">
        <v>35</v>
      </c>
      <c r="D20" s="7">
        <v>2</v>
      </c>
      <c r="E20" s="106"/>
      <c r="F20" s="9"/>
    </row>
    <row r="21" spans="1:6" ht="17.45" customHeight="1">
      <c r="A21" s="79" t="s">
        <v>44</v>
      </c>
      <c r="B21" s="101" t="s">
        <v>45</v>
      </c>
      <c r="C21" s="6" t="s">
        <v>35</v>
      </c>
      <c r="D21" s="7">
        <v>2</v>
      </c>
      <c r="E21" s="106"/>
      <c r="F21" s="9"/>
    </row>
    <row r="22" spans="1:6" ht="18.600000000000001" customHeight="1">
      <c r="A22" s="79" t="s">
        <v>46</v>
      </c>
      <c r="B22" s="101" t="s">
        <v>47</v>
      </c>
      <c r="C22" s="6" t="s">
        <v>35</v>
      </c>
      <c r="D22" s="7">
        <v>2</v>
      </c>
      <c r="E22" s="106"/>
      <c r="F22" s="9"/>
    </row>
    <row r="23" spans="1:6" ht="16.5" customHeight="1">
      <c r="A23" s="79" t="s">
        <v>48</v>
      </c>
      <c r="B23" s="8" t="s">
        <v>49</v>
      </c>
      <c r="C23" s="6" t="s">
        <v>35</v>
      </c>
      <c r="D23" s="7">
        <v>2</v>
      </c>
      <c r="E23" s="106"/>
      <c r="F23" s="9"/>
    </row>
    <row r="24" spans="1:6" ht="20.45" customHeight="1">
      <c r="A24" s="79" t="s">
        <v>50</v>
      </c>
      <c r="B24" s="101" t="s">
        <v>51</v>
      </c>
      <c r="C24" s="6" t="s">
        <v>35</v>
      </c>
      <c r="D24" s="7">
        <v>2</v>
      </c>
      <c r="E24" s="106"/>
      <c r="F24" s="9"/>
    </row>
    <row r="25" spans="1:6" ht="19.5" customHeight="1">
      <c r="A25" s="79" t="s">
        <v>52</v>
      </c>
      <c r="B25" s="78" t="s">
        <v>53</v>
      </c>
      <c r="C25" s="6" t="s">
        <v>28</v>
      </c>
      <c r="D25" s="7">
        <v>1</v>
      </c>
      <c r="E25" s="106"/>
      <c r="F25" s="9"/>
    </row>
    <row r="26" spans="1:6" ht="18.600000000000001" customHeight="1">
      <c r="A26" s="79" t="s">
        <v>54</v>
      </c>
      <c r="B26" s="78" t="s">
        <v>55</v>
      </c>
      <c r="C26" s="6" t="s">
        <v>35</v>
      </c>
      <c r="D26" s="7"/>
      <c r="E26" s="106"/>
      <c r="F26" s="9"/>
    </row>
    <row r="27" spans="1:6" ht="18.95" customHeight="1">
      <c r="A27" s="79" t="s">
        <v>56</v>
      </c>
      <c r="B27" s="101" t="s">
        <v>57</v>
      </c>
      <c r="C27" s="6" t="s">
        <v>58</v>
      </c>
      <c r="D27" s="7">
        <v>4</v>
      </c>
      <c r="E27" s="106"/>
      <c r="F27" s="9"/>
    </row>
    <row r="28" spans="1:6" ht="15.95" customHeight="1">
      <c r="A28" s="79" t="s">
        <v>59</v>
      </c>
      <c r="B28" s="101" t="s">
        <v>60</v>
      </c>
      <c r="C28" s="6" t="s">
        <v>58</v>
      </c>
      <c r="D28" s="7">
        <v>4</v>
      </c>
      <c r="E28" s="106"/>
      <c r="F28" s="9"/>
    </row>
    <row r="29" spans="1:6" ht="18.600000000000001" customHeight="1">
      <c r="A29" s="79" t="s">
        <v>61</v>
      </c>
      <c r="B29" s="8" t="s">
        <v>62</v>
      </c>
      <c r="C29" s="6" t="s">
        <v>58</v>
      </c>
      <c r="D29" s="7">
        <v>2</v>
      </c>
      <c r="E29" s="106"/>
      <c r="F29" s="9"/>
    </row>
    <row r="30" spans="1:6" ht="20.45" customHeight="1">
      <c r="A30" s="79" t="s">
        <v>63</v>
      </c>
      <c r="B30" s="8" t="s">
        <v>64</v>
      </c>
      <c r="C30" s="6" t="s">
        <v>58</v>
      </c>
      <c r="D30" s="7">
        <v>6</v>
      </c>
      <c r="E30" s="106"/>
      <c r="F30" s="9"/>
    </row>
    <row r="31" spans="1:6" ht="18.75" customHeight="1">
      <c r="A31" s="79" t="s">
        <v>65</v>
      </c>
      <c r="B31" s="78" t="s">
        <v>66</v>
      </c>
      <c r="C31" s="6" t="s">
        <v>67</v>
      </c>
      <c r="D31" s="7">
        <f>56.7625+12.696</f>
        <v>69.458500000000001</v>
      </c>
      <c r="E31" s="106"/>
      <c r="F31" s="9"/>
    </row>
    <row r="32" spans="1:6" ht="27" customHeight="1">
      <c r="A32" s="6" t="s">
        <v>68</v>
      </c>
      <c r="B32" s="97" t="s">
        <v>69</v>
      </c>
      <c r="C32" s="6" t="s">
        <v>67</v>
      </c>
      <c r="D32" s="10">
        <v>95.55</v>
      </c>
      <c r="E32" s="106"/>
      <c r="F32" s="9"/>
    </row>
    <row r="33" spans="1:6" ht="15" customHeight="1">
      <c r="A33" s="79" t="s">
        <v>70</v>
      </c>
      <c r="B33" s="78" t="s">
        <v>71</v>
      </c>
      <c r="C33" s="6"/>
      <c r="D33" s="7"/>
      <c r="E33" s="106"/>
      <c r="F33" s="9"/>
    </row>
    <row r="34" spans="1:6" ht="30.95" customHeight="1">
      <c r="A34" s="79" t="s">
        <v>72</v>
      </c>
      <c r="B34" s="44" t="s">
        <v>73</v>
      </c>
      <c r="C34" s="6" t="s">
        <v>67</v>
      </c>
      <c r="D34" s="7">
        <f>1.8*((5.36*5)+(4.26*2)+(1*6)+(5.44*2)+(2.61*2)+(1.25*2))</f>
        <v>107.85600000000001</v>
      </c>
      <c r="E34" s="106"/>
      <c r="F34" s="9"/>
    </row>
    <row r="35" spans="1:6" ht="21" customHeight="1">
      <c r="A35" s="79" t="s">
        <v>74</v>
      </c>
      <c r="B35" s="44" t="s">
        <v>75</v>
      </c>
      <c r="C35" s="6" t="s">
        <v>67</v>
      </c>
      <c r="D35" s="7">
        <v>56.762500000000003</v>
      </c>
      <c r="E35" s="106"/>
      <c r="F35" s="9"/>
    </row>
    <row r="36" spans="1:6" ht="21" customHeight="1">
      <c r="A36" s="79" t="s">
        <v>76</v>
      </c>
      <c r="B36" s="44" t="s">
        <v>77</v>
      </c>
      <c r="C36" s="6" t="s">
        <v>67</v>
      </c>
      <c r="D36" s="7">
        <f>0.9*0.6</f>
        <v>0.54</v>
      </c>
      <c r="E36" s="106"/>
      <c r="F36" s="9"/>
    </row>
    <row r="37" spans="1:6" s="3" customFormat="1" ht="27" customHeight="1">
      <c r="A37" s="79" t="s">
        <v>78</v>
      </c>
      <c r="B37" s="44" t="s">
        <v>79</v>
      </c>
      <c r="C37" s="6" t="s">
        <v>67</v>
      </c>
      <c r="D37" s="7">
        <f>(1.1*((5.36*5)+(4.26*2)+(1*6)+(5.44*2)+(2.61*2)+(1.25*2)))+(3*(30*2+13.5*2))</f>
        <v>326.91200000000003</v>
      </c>
      <c r="E37" s="106"/>
      <c r="F37" s="9"/>
    </row>
    <row r="38" spans="1:6" ht="15.95" customHeight="1">
      <c r="A38" s="50"/>
      <c r="B38" s="47" t="s">
        <v>80</v>
      </c>
      <c r="C38" s="48"/>
      <c r="D38" s="49"/>
      <c r="E38" s="107"/>
      <c r="F38" s="51"/>
    </row>
    <row r="39" spans="1:6">
      <c r="A39" s="55" t="s">
        <v>81</v>
      </c>
      <c r="B39" s="52" t="s">
        <v>82</v>
      </c>
      <c r="C39" s="55"/>
      <c r="D39" s="73"/>
      <c r="E39" s="104"/>
      <c r="F39" s="74"/>
    </row>
    <row r="40" spans="1:6" ht="25.5">
      <c r="A40" s="6" t="s">
        <v>83</v>
      </c>
      <c r="B40" s="8" t="s">
        <v>84</v>
      </c>
      <c r="C40" s="6" t="s">
        <v>28</v>
      </c>
      <c r="D40" s="43">
        <v>1</v>
      </c>
      <c r="E40" s="108"/>
      <c r="F40" s="9"/>
    </row>
    <row r="41" spans="1:6" ht="31.5" customHeight="1">
      <c r="A41" s="6" t="s">
        <v>85</v>
      </c>
      <c r="B41" s="8" t="s">
        <v>86</v>
      </c>
      <c r="C41" s="6" t="s">
        <v>28</v>
      </c>
      <c r="D41" s="43">
        <v>1</v>
      </c>
      <c r="E41" s="108"/>
      <c r="F41" s="9"/>
    </row>
    <row r="42" spans="1:6" ht="28.5" customHeight="1">
      <c r="A42" s="6" t="s">
        <v>87</v>
      </c>
      <c r="B42" s="8" t="s">
        <v>88</v>
      </c>
      <c r="C42" s="6" t="s">
        <v>58</v>
      </c>
      <c r="D42" s="43">
        <v>2</v>
      </c>
      <c r="E42" s="108"/>
      <c r="F42" s="9"/>
    </row>
    <row r="43" spans="1:6" ht="35.1" customHeight="1">
      <c r="A43" s="6" t="s">
        <v>89</v>
      </c>
      <c r="B43" s="8" t="s">
        <v>90</v>
      </c>
      <c r="C43" s="6" t="s">
        <v>58</v>
      </c>
      <c r="D43" s="14">
        <v>4</v>
      </c>
      <c r="E43" s="108"/>
      <c r="F43" s="9"/>
    </row>
    <row r="44" spans="1:6" ht="27" customHeight="1">
      <c r="A44" s="6" t="s">
        <v>91</v>
      </c>
      <c r="B44" s="8" t="s">
        <v>92</v>
      </c>
      <c r="C44" s="6" t="s">
        <v>58</v>
      </c>
      <c r="D44" s="14">
        <v>3</v>
      </c>
      <c r="E44" s="108"/>
      <c r="F44" s="9"/>
    </row>
    <row r="45" spans="1:6" ht="17.45" customHeight="1">
      <c r="A45" s="6" t="s">
        <v>93</v>
      </c>
      <c r="B45" s="8" t="s">
        <v>94</v>
      </c>
      <c r="C45" s="6" t="s">
        <v>58</v>
      </c>
      <c r="D45" s="14">
        <v>4</v>
      </c>
      <c r="E45" s="108"/>
      <c r="F45" s="9"/>
    </row>
    <row r="46" spans="1:6" ht="21.95" customHeight="1">
      <c r="A46" s="6" t="s">
        <v>95</v>
      </c>
      <c r="B46" s="8" t="s">
        <v>96</v>
      </c>
      <c r="C46" s="6" t="s">
        <v>58</v>
      </c>
      <c r="D46" s="14">
        <v>2</v>
      </c>
      <c r="E46" s="108"/>
      <c r="F46" s="9"/>
    </row>
    <row r="47" spans="1:6" ht="20.45" customHeight="1">
      <c r="A47" s="6" t="s">
        <v>97</v>
      </c>
      <c r="B47" s="8" t="s">
        <v>98</v>
      </c>
      <c r="C47" s="6" t="s">
        <v>58</v>
      </c>
      <c r="D47" s="14">
        <v>2</v>
      </c>
      <c r="E47" s="108"/>
      <c r="F47" s="9"/>
    </row>
    <row r="48" spans="1:6" ht="20.45" customHeight="1">
      <c r="A48" s="6"/>
      <c r="B48" s="8" t="s">
        <v>99</v>
      </c>
      <c r="C48" s="6" t="s">
        <v>58</v>
      </c>
      <c r="D48" s="14">
        <v>4</v>
      </c>
      <c r="E48" s="108"/>
      <c r="F48" s="9"/>
    </row>
    <row r="49" spans="1:6" ht="29.25" customHeight="1">
      <c r="A49" s="6"/>
      <c r="B49" s="102" t="s">
        <v>100</v>
      </c>
      <c r="C49" s="6" t="s">
        <v>58</v>
      </c>
      <c r="D49" s="14">
        <v>2</v>
      </c>
      <c r="E49" s="108"/>
      <c r="F49" s="9"/>
    </row>
    <row r="50" spans="1:6" ht="27" customHeight="1">
      <c r="A50" s="6"/>
      <c r="B50" s="102" t="s">
        <v>101</v>
      </c>
      <c r="C50" s="6" t="s">
        <v>28</v>
      </c>
      <c r="D50" s="14">
        <v>1</v>
      </c>
      <c r="E50" s="108"/>
      <c r="F50" s="9"/>
    </row>
    <row r="51" spans="1:6" ht="20.100000000000001" customHeight="1">
      <c r="A51" s="6" t="s">
        <v>102</v>
      </c>
      <c r="B51" s="8" t="s">
        <v>103</v>
      </c>
      <c r="C51" s="6" t="s">
        <v>104</v>
      </c>
      <c r="D51" s="14">
        <v>1</v>
      </c>
      <c r="E51" s="108"/>
      <c r="F51" s="9"/>
    </row>
    <row r="52" spans="1:6">
      <c r="A52" s="95"/>
      <c r="B52" s="47" t="s">
        <v>105</v>
      </c>
      <c r="C52" s="48"/>
      <c r="D52" s="49"/>
      <c r="E52" s="107"/>
      <c r="F52" s="51"/>
    </row>
    <row r="53" spans="1:6" customFormat="1" ht="18.600000000000001" customHeight="1">
      <c r="A53" s="95" t="s">
        <v>106</v>
      </c>
      <c r="B53" s="76" t="s">
        <v>107</v>
      </c>
      <c r="C53" s="77"/>
      <c r="D53" s="54"/>
      <c r="E53" s="104"/>
      <c r="F53" s="56"/>
    </row>
    <row r="54" spans="1:6" customFormat="1" ht="20.45" customHeight="1">
      <c r="A54" s="95" t="s">
        <v>108</v>
      </c>
      <c r="B54" s="87" t="s">
        <v>109</v>
      </c>
      <c r="C54" s="86"/>
      <c r="D54" s="90"/>
      <c r="E54" s="109"/>
      <c r="F54" s="85"/>
    </row>
    <row r="55" spans="1:6" customFormat="1" ht="27.95" customHeight="1">
      <c r="A55" s="6" t="s">
        <v>110</v>
      </c>
      <c r="B55" s="44" t="s">
        <v>111</v>
      </c>
      <c r="C55" s="45" t="s">
        <v>112</v>
      </c>
      <c r="D55" s="89">
        <v>3</v>
      </c>
      <c r="E55" s="108"/>
      <c r="F55" s="9"/>
    </row>
    <row r="56" spans="1:6" customFormat="1" ht="26.1" customHeight="1">
      <c r="A56" s="6" t="s">
        <v>113</v>
      </c>
      <c r="B56" s="44" t="s">
        <v>114</v>
      </c>
      <c r="C56" s="45" t="s">
        <v>112</v>
      </c>
      <c r="D56" s="89">
        <v>3</v>
      </c>
      <c r="E56" s="108"/>
      <c r="F56" s="9"/>
    </row>
    <row r="57" spans="1:6" customFormat="1" ht="22.5" customHeight="1">
      <c r="A57" s="6" t="s">
        <v>115</v>
      </c>
      <c r="B57" s="44" t="s">
        <v>116</v>
      </c>
      <c r="C57" s="45" t="s">
        <v>112</v>
      </c>
      <c r="D57" s="89">
        <v>3</v>
      </c>
      <c r="E57" s="108"/>
      <c r="F57" s="9"/>
    </row>
    <row r="58" spans="1:6" customFormat="1" ht="20.45" customHeight="1">
      <c r="A58" s="70" t="s">
        <v>117</v>
      </c>
      <c r="B58" s="87" t="s">
        <v>118</v>
      </c>
      <c r="C58" s="86"/>
      <c r="D58" s="84"/>
      <c r="E58" s="109"/>
      <c r="F58" s="85"/>
    </row>
    <row r="59" spans="1:6" customFormat="1" ht="27.6" customHeight="1">
      <c r="A59" s="6" t="s">
        <v>119</v>
      </c>
      <c r="B59" s="44" t="s">
        <v>120</v>
      </c>
      <c r="C59" s="45" t="s">
        <v>35</v>
      </c>
      <c r="D59" s="89">
        <v>2</v>
      </c>
      <c r="E59" s="108"/>
      <c r="F59" s="9"/>
    </row>
    <row r="60" spans="1:6" customFormat="1" ht="24.6" customHeight="1">
      <c r="A60" s="6" t="s">
        <v>121</v>
      </c>
      <c r="B60" s="44" t="s">
        <v>122</v>
      </c>
      <c r="C60" s="45" t="s">
        <v>35</v>
      </c>
      <c r="D60" s="89">
        <v>2</v>
      </c>
      <c r="E60" s="108"/>
      <c r="F60" s="9"/>
    </row>
    <row r="61" spans="1:6" customFormat="1" ht="18.95" customHeight="1">
      <c r="A61" s="6" t="s">
        <v>123</v>
      </c>
      <c r="B61" s="44" t="s">
        <v>124</v>
      </c>
      <c r="C61" s="45" t="s">
        <v>35</v>
      </c>
      <c r="D61" s="89">
        <v>2</v>
      </c>
      <c r="E61" s="108"/>
      <c r="F61" s="9"/>
    </row>
    <row r="62" spans="1:6" customFormat="1" ht="18" customHeight="1">
      <c r="A62" s="6" t="s">
        <v>125</v>
      </c>
      <c r="B62" s="44" t="s">
        <v>126</v>
      </c>
      <c r="C62" s="45" t="s">
        <v>35</v>
      </c>
      <c r="D62" s="89">
        <v>2</v>
      </c>
      <c r="E62" s="108"/>
      <c r="F62" s="9"/>
    </row>
    <row r="63" spans="1:6" customFormat="1" ht="18" customHeight="1">
      <c r="A63" s="6" t="s">
        <v>127</v>
      </c>
      <c r="B63" s="44" t="s">
        <v>128</v>
      </c>
      <c r="C63" s="45" t="s">
        <v>35</v>
      </c>
      <c r="D63" s="89">
        <v>2</v>
      </c>
      <c r="E63" s="108"/>
      <c r="F63" s="9"/>
    </row>
    <row r="64" spans="1:6" customFormat="1" ht="17.45" customHeight="1">
      <c r="A64" s="6" t="s">
        <v>129</v>
      </c>
      <c r="B64" s="44" t="s">
        <v>130</v>
      </c>
      <c r="C64" s="45" t="s">
        <v>35</v>
      </c>
      <c r="D64" s="89">
        <v>2</v>
      </c>
      <c r="E64" s="108"/>
      <c r="F64" s="9"/>
    </row>
    <row r="65" spans="1:6" customFormat="1" ht="18.95" customHeight="1">
      <c r="A65" s="6" t="s">
        <v>131</v>
      </c>
      <c r="B65" s="44" t="s">
        <v>132</v>
      </c>
      <c r="C65" s="45" t="s">
        <v>35</v>
      </c>
      <c r="D65" s="89">
        <v>2</v>
      </c>
      <c r="E65" s="108"/>
      <c r="F65" s="9"/>
    </row>
    <row r="66" spans="1:6" customFormat="1" ht="23.1" customHeight="1">
      <c r="A66" s="6" t="s">
        <v>133</v>
      </c>
      <c r="B66" s="44" t="s">
        <v>134</v>
      </c>
      <c r="C66" s="45" t="s">
        <v>35</v>
      </c>
      <c r="D66" s="89">
        <v>2</v>
      </c>
      <c r="E66" s="108"/>
      <c r="F66" s="9"/>
    </row>
    <row r="67" spans="1:6" customFormat="1" ht="17.45" customHeight="1">
      <c r="A67" s="50"/>
      <c r="B67" s="46" t="s">
        <v>135</v>
      </c>
      <c r="C67" s="48"/>
      <c r="D67" s="49"/>
      <c r="E67" s="107"/>
      <c r="F67" s="51"/>
    </row>
    <row r="68" spans="1:6">
      <c r="A68" s="55" t="s">
        <v>136</v>
      </c>
      <c r="B68" s="52" t="s">
        <v>137</v>
      </c>
      <c r="C68" s="55"/>
      <c r="D68" s="73"/>
      <c r="E68" s="104"/>
      <c r="F68" s="74"/>
    </row>
    <row r="69" spans="1:6" ht="25.5">
      <c r="A69" s="6" t="s">
        <v>138</v>
      </c>
      <c r="B69" s="8" t="s">
        <v>139</v>
      </c>
      <c r="C69" s="6" t="s">
        <v>140</v>
      </c>
      <c r="D69" s="7">
        <f>56.7625+12.696</f>
        <v>69.458500000000001</v>
      </c>
      <c r="E69" s="108"/>
      <c r="F69" s="9"/>
    </row>
    <row r="70" spans="1:6">
      <c r="A70" s="50"/>
      <c r="B70" s="47" t="s">
        <v>141</v>
      </c>
      <c r="C70" s="49"/>
      <c r="D70" s="49"/>
      <c r="E70" s="107"/>
      <c r="F70" s="51"/>
    </row>
    <row r="71" spans="1:6">
      <c r="A71" s="55" t="s">
        <v>142</v>
      </c>
      <c r="B71" s="52" t="s">
        <v>143</v>
      </c>
      <c r="C71" s="75"/>
      <c r="D71" s="57"/>
      <c r="E71" s="104"/>
      <c r="F71" s="74"/>
    </row>
    <row r="72" spans="1:6" ht="36.75" customHeight="1">
      <c r="A72" s="6" t="s">
        <v>144</v>
      </c>
      <c r="B72" s="8" t="s">
        <v>145</v>
      </c>
      <c r="C72" s="6" t="s">
        <v>140</v>
      </c>
      <c r="D72" s="10">
        <v>95.55</v>
      </c>
      <c r="E72" s="108"/>
      <c r="F72" s="9"/>
    </row>
    <row r="73" spans="1:6" ht="16.5" customHeight="1">
      <c r="A73" s="6" t="s">
        <v>146</v>
      </c>
      <c r="B73" s="8" t="s">
        <v>147</v>
      </c>
      <c r="C73" s="6" t="s">
        <v>148</v>
      </c>
      <c r="D73" s="10">
        <v>7</v>
      </c>
      <c r="E73" s="108"/>
      <c r="F73" s="9"/>
    </row>
    <row r="74" spans="1:6" ht="30.6" customHeight="1">
      <c r="A74" s="6" t="s">
        <v>149</v>
      </c>
      <c r="B74" s="8" t="s">
        <v>150</v>
      </c>
      <c r="C74" s="6" t="s">
        <v>148</v>
      </c>
      <c r="D74" s="10">
        <v>21.16</v>
      </c>
      <c r="E74" s="108"/>
      <c r="F74" s="9"/>
    </row>
    <row r="75" spans="1:6">
      <c r="A75" s="50"/>
      <c r="B75" s="46" t="s">
        <v>151</v>
      </c>
      <c r="C75" s="48"/>
      <c r="D75" s="49"/>
      <c r="E75" s="107"/>
      <c r="F75" s="51"/>
    </row>
    <row r="76" spans="1:6">
      <c r="A76" s="55" t="s">
        <v>152</v>
      </c>
      <c r="B76" s="52" t="s">
        <v>153</v>
      </c>
      <c r="C76" s="53"/>
      <c r="D76" s="54"/>
      <c r="E76" s="104"/>
      <c r="F76" s="56"/>
    </row>
    <row r="77" spans="1:6">
      <c r="A77" s="70" t="s">
        <v>154</v>
      </c>
      <c r="B77" s="82" t="s">
        <v>155</v>
      </c>
      <c r="C77" s="83"/>
      <c r="D77" s="84"/>
      <c r="E77" s="109"/>
      <c r="F77" s="85"/>
    </row>
    <row r="78" spans="1:6" ht="30.6" customHeight="1">
      <c r="A78" s="6" t="s">
        <v>156</v>
      </c>
      <c r="B78" s="44" t="s">
        <v>157</v>
      </c>
      <c r="C78" s="45" t="s">
        <v>67</v>
      </c>
      <c r="D78" s="7">
        <f>(((5*4.26)+1.2)+(5.44*5))</f>
        <v>49.7</v>
      </c>
      <c r="E78" s="108"/>
      <c r="F78" s="11"/>
    </row>
    <row r="79" spans="1:6" ht="25.5">
      <c r="A79" s="6" t="s">
        <v>158</v>
      </c>
      <c r="B79" s="44" t="s">
        <v>159</v>
      </c>
      <c r="C79" s="45" t="s">
        <v>67</v>
      </c>
      <c r="D79" s="42">
        <f>1.81+1.63+(1.25*2.61)</f>
        <v>6.7024999999999997</v>
      </c>
      <c r="E79" s="108"/>
      <c r="F79" s="11"/>
    </row>
    <row r="80" spans="1:6" ht="18" customHeight="1">
      <c r="A80" s="70" t="s">
        <v>160</v>
      </c>
      <c r="B80" s="82" t="s">
        <v>161</v>
      </c>
      <c r="C80" s="86"/>
      <c r="D80" s="84"/>
      <c r="E80" s="109"/>
      <c r="F80" s="85"/>
    </row>
    <row r="81" spans="1:6" ht="36" customHeight="1">
      <c r="A81" s="6" t="s">
        <v>162</v>
      </c>
      <c r="B81" s="44" t="s">
        <v>163</v>
      </c>
      <c r="C81" s="45" t="s">
        <v>67</v>
      </c>
      <c r="D81" s="7">
        <f>1.8*((5.36*5)+(4.26*2)+(1*6)+(5.44*2)+(2.61*2)+(1.25*2))</f>
        <v>107.85600000000001</v>
      </c>
      <c r="E81" s="108"/>
      <c r="F81" s="11"/>
    </row>
    <row r="82" spans="1:6" ht="20.45" customHeight="1">
      <c r="A82" s="50"/>
      <c r="B82" s="46" t="s">
        <v>164</v>
      </c>
      <c r="C82" s="48"/>
      <c r="D82" s="49"/>
      <c r="E82" s="107"/>
      <c r="F82" s="51"/>
    </row>
    <row r="83" spans="1:6" ht="18.600000000000001" customHeight="1">
      <c r="A83" s="55" t="s">
        <v>165</v>
      </c>
      <c r="B83" s="52" t="s">
        <v>166</v>
      </c>
      <c r="C83" s="75"/>
      <c r="D83" s="73"/>
      <c r="E83" s="104"/>
      <c r="F83" s="74"/>
    </row>
    <row r="84" spans="1:6" ht="32.1" customHeight="1">
      <c r="A84" s="70" t="s">
        <v>167</v>
      </c>
      <c r="B84" s="8" t="s">
        <v>168</v>
      </c>
      <c r="C84" s="6" t="s">
        <v>58</v>
      </c>
      <c r="D84" s="13">
        <v>2</v>
      </c>
      <c r="E84" s="110"/>
      <c r="F84" s="9"/>
    </row>
    <row r="85" spans="1:6" ht="32.1" customHeight="1">
      <c r="A85" s="70" t="s">
        <v>169</v>
      </c>
      <c r="B85" s="8" t="s">
        <v>170</v>
      </c>
      <c r="C85" s="6" t="s">
        <v>58</v>
      </c>
      <c r="D85" s="13">
        <v>3</v>
      </c>
      <c r="E85" s="110"/>
      <c r="F85" s="9"/>
    </row>
    <row r="86" spans="1:6" ht="25.5">
      <c r="A86" s="70" t="s">
        <v>171</v>
      </c>
      <c r="B86" s="8" t="s">
        <v>172</v>
      </c>
      <c r="C86" s="6" t="s">
        <v>58</v>
      </c>
      <c r="D86" s="13">
        <v>2</v>
      </c>
      <c r="E86" s="110"/>
      <c r="F86" s="9"/>
    </row>
    <row r="87" spans="1:6" ht="24" customHeight="1">
      <c r="A87" s="70" t="s">
        <v>173</v>
      </c>
      <c r="B87" s="8" t="s">
        <v>174</v>
      </c>
      <c r="C87" s="6" t="s">
        <v>58</v>
      </c>
      <c r="D87" s="13">
        <v>10</v>
      </c>
      <c r="E87" s="110"/>
      <c r="F87" s="9"/>
    </row>
    <row r="88" spans="1:6" customFormat="1" ht="16.5" customHeight="1">
      <c r="A88" s="50"/>
      <c r="B88" s="46" t="s">
        <v>175</v>
      </c>
      <c r="C88" s="48"/>
      <c r="D88" s="49"/>
      <c r="E88" s="107"/>
      <c r="F88" s="51"/>
    </row>
    <row r="89" spans="1:6" customFormat="1" ht="16.5" customHeight="1">
      <c r="A89" s="55" t="s">
        <v>176</v>
      </c>
      <c r="B89" s="52" t="s">
        <v>177</v>
      </c>
      <c r="C89" s="53"/>
      <c r="D89" s="54"/>
      <c r="E89" s="104"/>
      <c r="F89" s="56"/>
    </row>
    <row r="90" spans="1:6" customFormat="1" ht="29.25" customHeight="1">
      <c r="A90" s="6">
        <v>9.1</v>
      </c>
      <c r="B90" s="8" t="s">
        <v>178</v>
      </c>
      <c r="C90" s="6" t="s">
        <v>58</v>
      </c>
      <c r="D90" s="42">
        <v>1</v>
      </c>
      <c r="E90" s="108"/>
      <c r="F90" s="9"/>
    </row>
    <row r="91" spans="1:6" customFormat="1" ht="24" customHeight="1">
      <c r="A91" s="6">
        <v>9.1</v>
      </c>
      <c r="B91" s="119" t="s">
        <v>179</v>
      </c>
      <c r="C91" s="6" t="s">
        <v>58</v>
      </c>
      <c r="D91" s="42">
        <v>12</v>
      </c>
      <c r="E91" s="108"/>
      <c r="F91" s="9"/>
    </row>
    <row r="92" spans="1:6" customFormat="1" ht="16.5" customHeight="1">
      <c r="A92" s="120"/>
      <c r="B92" s="46" t="s">
        <v>180</v>
      </c>
      <c r="C92" s="48"/>
      <c r="D92" s="48"/>
      <c r="E92" s="121"/>
      <c r="F92" s="51"/>
    </row>
    <row r="93" spans="1:6" customFormat="1" ht="16.5" customHeight="1">
      <c r="A93" s="55" t="s">
        <v>181</v>
      </c>
      <c r="B93" s="52" t="s">
        <v>182</v>
      </c>
      <c r="C93" s="75"/>
      <c r="D93" s="57"/>
      <c r="E93" s="111"/>
      <c r="F93" s="111"/>
    </row>
    <row r="94" spans="1:6" customFormat="1" ht="14.25" customHeight="1">
      <c r="A94" s="70" t="s">
        <v>183</v>
      </c>
      <c r="B94" s="69" t="s">
        <v>184</v>
      </c>
      <c r="C94" s="91"/>
      <c r="D94" s="71"/>
      <c r="E94" s="112"/>
      <c r="F94" s="9"/>
    </row>
    <row r="95" spans="1:6" customFormat="1" ht="23.25" customHeight="1">
      <c r="A95" s="6" t="s">
        <v>185</v>
      </c>
      <c r="B95" s="123" t="s">
        <v>186</v>
      </c>
      <c r="C95" s="124"/>
      <c r="D95" s="10"/>
      <c r="E95" s="125"/>
      <c r="F95" s="9"/>
    </row>
    <row r="96" spans="1:6" s="122" customFormat="1" ht="33.75" customHeight="1">
      <c r="A96" s="6" t="s">
        <v>187</v>
      </c>
      <c r="B96" s="12" t="s">
        <v>188</v>
      </c>
      <c r="C96" s="6" t="s">
        <v>67</v>
      </c>
      <c r="D96" s="7">
        <f>1.2*((5.36*5)+(4.26*2)+(1*6)+(5.44*2)+(2.61*2)+(1.25*2))</f>
        <v>71.903999999999996</v>
      </c>
      <c r="E96" s="113"/>
      <c r="F96" s="9"/>
    </row>
    <row r="97" spans="1:13" customFormat="1" ht="24" customHeight="1">
      <c r="A97" s="6" t="s">
        <v>189</v>
      </c>
      <c r="B97" s="12" t="s">
        <v>190</v>
      </c>
      <c r="C97" s="6" t="s">
        <v>35</v>
      </c>
      <c r="D97" s="10">
        <v>5</v>
      </c>
      <c r="E97" s="113"/>
      <c r="F97" s="9"/>
    </row>
    <row r="98" spans="1:13" customFormat="1" ht="25.5" customHeight="1">
      <c r="A98" s="6" t="s">
        <v>191</v>
      </c>
      <c r="B98" s="12" t="s">
        <v>192</v>
      </c>
      <c r="C98" s="6" t="s">
        <v>35</v>
      </c>
      <c r="D98" s="10">
        <v>12</v>
      </c>
      <c r="E98" s="113"/>
      <c r="F98" s="9"/>
    </row>
    <row r="99" spans="1:13" customFormat="1" ht="24.75" customHeight="1">
      <c r="A99" s="6" t="s">
        <v>193</v>
      </c>
      <c r="B99" s="123" t="s">
        <v>194</v>
      </c>
      <c r="C99" s="124"/>
      <c r="D99" s="10"/>
      <c r="E99" s="113"/>
      <c r="F99" s="9"/>
    </row>
    <row r="100" spans="1:13" customFormat="1" ht="25.5" customHeight="1">
      <c r="A100" s="6" t="s">
        <v>195</v>
      </c>
      <c r="B100" s="12" t="s">
        <v>196</v>
      </c>
      <c r="C100" s="6" t="s">
        <v>67</v>
      </c>
      <c r="D100" s="7">
        <f>3*(30*2+13.5*2)</f>
        <v>261</v>
      </c>
      <c r="E100" s="113"/>
      <c r="F100" s="9"/>
    </row>
    <row r="101" spans="1:13" customFormat="1" ht="22.5" customHeight="1">
      <c r="A101" s="6" t="s">
        <v>197</v>
      </c>
      <c r="B101" s="12" t="s">
        <v>198</v>
      </c>
      <c r="C101" s="6" t="s">
        <v>67</v>
      </c>
      <c r="D101" s="7">
        <f>56.7625+12.696</f>
        <v>69.458500000000001</v>
      </c>
      <c r="E101" s="113"/>
      <c r="F101" s="9"/>
    </row>
    <row r="102" spans="1:13" customFormat="1" ht="15">
      <c r="A102" s="70" t="s">
        <v>199</v>
      </c>
      <c r="B102" s="69" t="s">
        <v>200</v>
      </c>
      <c r="C102" s="91"/>
      <c r="D102" s="91"/>
      <c r="E102" s="114"/>
      <c r="F102" s="114"/>
    </row>
    <row r="103" spans="1:13" customFormat="1" ht="19.5" customHeight="1">
      <c r="A103" s="6" t="s">
        <v>201</v>
      </c>
      <c r="B103" s="15" t="s">
        <v>202</v>
      </c>
      <c r="C103" s="16" t="s">
        <v>28</v>
      </c>
      <c r="D103" s="17">
        <v>2</v>
      </c>
      <c r="E103" s="108"/>
      <c r="F103" s="9"/>
    </row>
    <row r="104" spans="1:13" customFormat="1" ht="27" customHeight="1">
      <c r="A104" s="50"/>
      <c r="B104" s="46" t="s">
        <v>203</v>
      </c>
      <c r="C104" s="48"/>
      <c r="D104" s="49"/>
      <c r="E104" s="107"/>
      <c r="F104" s="107"/>
    </row>
    <row r="105" spans="1:13" customFormat="1" ht="28.5" customHeight="1">
      <c r="A105" s="55" t="s">
        <v>204</v>
      </c>
      <c r="B105" s="52" t="s">
        <v>205</v>
      </c>
      <c r="C105" s="75"/>
      <c r="D105" s="57"/>
      <c r="E105" s="127"/>
      <c r="F105" s="127"/>
    </row>
    <row r="106" spans="1:13" customFormat="1" ht="39" customHeight="1">
      <c r="A106" s="6" t="s">
        <v>206</v>
      </c>
      <c r="B106" s="15" t="s">
        <v>207</v>
      </c>
      <c r="C106" s="6" t="s">
        <v>58</v>
      </c>
      <c r="D106" s="10">
        <v>6</v>
      </c>
      <c r="E106" s="126"/>
      <c r="F106" s="126"/>
    </row>
    <row r="107" spans="1:13" customFormat="1" ht="26.25" customHeight="1">
      <c r="A107" s="50"/>
      <c r="B107" s="46" t="s">
        <v>208</v>
      </c>
      <c r="C107" s="48"/>
      <c r="D107" s="49"/>
      <c r="E107" s="107"/>
      <c r="F107" s="107"/>
    </row>
    <row r="108" spans="1:13" customFormat="1" ht="15">
      <c r="A108" s="19"/>
    </row>
    <row r="109" spans="1:13" s="68" customFormat="1" ht="13.5">
      <c r="A109" s="59"/>
      <c r="B109" s="60"/>
      <c r="C109" s="59"/>
      <c r="D109" s="61"/>
      <c r="E109" s="62"/>
      <c r="F109" s="98"/>
      <c r="G109" s="63"/>
      <c r="H109" s="64"/>
      <c r="I109" s="65"/>
      <c r="J109" s="63"/>
      <c r="K109" s="66"/>
      <c r="L109" s="66"/>
      <c r="M109" s="67"/>
    </row>
    <row r="110" spans="1:13" customFormat="1" ht="59.45" customHeight="1">
      <c r="A110" s="19"/>
    </row>
    <row r="111" spans="1:13" customFormat="1" ht="15">
      <c r="A111" s="19"/>
    </row>
    <row r="112" spans="1:13" customFormat="1" ht="15">
      <c r="A112" s="19"/>
    </row>
    <row r="113" spans="1:1" customFormat="1" ht="15">
      <c r="A113" s="19"/>
    </row>
    <row r="114" spans="1:1" customFormat="1" ht="15">
      <c r="A114" s="19"/>
    </row>
    <row r="115" spans="1:1" customFormat="1" ht="15">
      <c r="A115" s="19"/>
    </row>
    <row r="116" spans="1:1" customFormat="1" ht="15">
      <c r="A116" s="19"/>
    </row>
    <row r="117" spans="1:1" customFormat="1" ht="15">
      <c r="A117" s="19"/>
    </row>
    <row r="118" spans="1:1" customFormat="1" ht="15">
      <c r="A118" s="19"/>
    </row>
    <row r="119" spans="1:1" customFormat="1" ht="15">
      <c r="A119" s="19"/>
    </row>
    <row r="120" spans="1:1" customFormat="1" ht="15">
      <c r="A120" s="19"/>
    </row>
    <row r="121" spans="1:1" customFormat="1" ht="15">
      <c r="A121" s="19"/>
    </row>
    <row r="122" spans="1:1" customFormat="1" ht="15">
      <c r="A122" s="19"/>
    </row>
    <row r="123" spans="1:1" customFormat="1" ht="15">
      <c r="A123" s="19"/>
    </row>
    <row r="124" spans="1:1" customFormat="1" ht="15">
      <c r="A124" s="19"/>
    </row>
    <row r="125" spans="1:1" customFormat="1" ht="15">
      <c r="A125" s="19"/>
    </row>
    <row r="126" spans="1:1" customFormat="1" ht="15">
      <c r="A126" s="19"/>
    </row>
    <row r="127" spans="1:1" customFormat="1" ht="15">
      <c r="A127" s="19"/>
    </row>
    <row r="128" spans="1:1" customFormat="1" ht="15">
      <c r="A128" s="19"/>
    </row>
    <row r="129" spans="1:1" customFormat="1" ht="15">
      <c r="A129" s="19"/>
    </row>
    <row r="130" spans="1:1" customFormat="1" ht="15">
      <c r="A130" s="19"/>
    </row>
    <row r="131" spans="1:1" customFormat="1" ht="15">
      <c r="A131" s="19"/>
    </row>
    <row r="132" spans="1:1" customFormat="1" ht="15">
      <c r="A132" s="19"/>
    </row>
    <row r="133" spans="1:1" customFormat="1" ht="15">
      <c r="A133" s="19"/>
    </row>
    <row r="134" spans="1:1" customFormat="1" ht="15">
      <c r="A134" s="19"/>
    </row>
    <row r="135" spans="1:1" customFormat="1" ht="15">
      <c r="A135" s="19"/>
    </row>
    <row r="136" spans="1:1" customFormat="1" ht="15">
      <c r="A136" s="19"/>
    </row>
    <row r="137" spans="1:1" customFormat="1" ht="15">
      <c r="A137" s="19"/>
    </row>
    <row r="138" spans="1:1" customFormat="1" ht="15">
      <c r="A138" s="19"/>
    </row>
    <row r="139" spans="1:1" customFormat="1" ht="34.5" customHeight="1">
      <c r="A139" s="19"/>
    </row>
    <row r="140" spans="1:1" customFormat="1" ht="24.95" customHeight="1">
      <c r="A140" s="19"/>
    </row>
    <row r="141" spans="1:1" customFormat="1" ht="15">
      <c r="A141" s="19"/>
    </row>
    <row r="142" spans="1:1" customFormat="1" ht="15">
      <c r="A142" s="19"/>
    </row>
    <row r="143" spans="1:1" customFormat="1" ht="46.5" customHeight="1">
      <c r="A143" s="19"/>
    </row>
    <row r="144" spans="1:1" customFormat="1" ht="15">
      <c r="A144" s="19"/>
    </row>
    <row r="145" spans="1:6" customFormat="1" ht="15">
      <c r="A145" s="19"/>
    </row>
    <row r="146" spans="1:6" customFormat="1" ht="15">
      <c r="A146" s="19"/>
    </row>
    <row r="147" spans="1:6" customFormat="1" ht="15">
      <c r="A147" s="19"/>
    </row>
    <row r="148" spans="1:6" customFormat="1" ht="15">
      <c r="A148" s="19"/>
    </row>
    <row r="149" spans="1:6" customFormat="1" ht="15">
      <c r="A149" s="19"/>
    </row>
    <row r="150" spans="1:6" customFormat="1" ht="15">
      <c r="A150" s="19"/>
    </row>
    <row r="151" spans="1:6" customFormat="1" ht="15">
      <c r="A151" s="19"/>
    </row>
    <row r="152" spans="1:6" customFormat="1" ht="15">
      <c r="A152" s="19"/>
    </row>
    <row r="153" spans="1:6" customFormat="1" ht="52.5" customHeight="1">
      <c r="A153" s="19"/>
    </row>
    <row r="154" spans="1:6" customFormat="1" ht="21.6" customHeight="1">
      <c r="A154" s="19"/>
    </row>
    <row r="155" spans="1:6" customFormat="1" ht="35.450000000000003" customHeight="1">
      <c r="A155" s="19"/>
    </row>
    <row r="156" spans="1:6">
      <c r="A156" s="96"/>
      <c r="B156" s="1"/>
      <c r="C156" s="1"/>
      <c r="D156" s="1"/>
      <c r="E156" s="1"/>
      <c r="F156" s="1"/>
    </row>
  </sheetData>
  <mergeCells count="10">
    <mergeCell ref="A3:F4"/>
    <mergeCell ref="A1:F2"/>
    <mergeCell ref="A6:B6"/>
    <mergeCell ref="C6:E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58"/>
  <sheetViews>
    <sheetView view="pageBreakPreview" zoomScale="130" zoomScaleNormal="60" zoomScaleSheetLayoutView="130" workbookViewId="0">
      <selection activeCell="P32" sqref="P32"/>
    </sheetView>
  </sheetViews>
  <sheetFormatPr defaultColWidth="4.28515625" defaultRowHeight="12.75"/>
  <cols>
    <col min="1" max="1" width="6.5703125" style="92" customWidth="1"/>
    <col min="2" max="2" width="62.5703125" style="2" customWidth="1"/>
    <col min="3" max="3" width="6.5703125" style="2" bestFit="1" customWidth="1"/>
    <col min="4" max="4" width="10.42578125" style="2" customWidth="1"/>
    <col min="5" max="5" width="12.85546875" style="118" customWidth="1"/>
    <col min="6" max="6" width="20.85546875" style="2" customWidth="1"/>
    <col min="7" max="16384" width="4.28515625" style="1"/>
  </cols>
  <sheetData>
    <row r="1" spans="1:6" ht="21" customHeight="1">
      <c r="A1" s="164" t="s">
        <v>0</v>
      </c>
      <c r="B1" s="165"/>
      <c r="C1" s="165"/>
      <c r="D1" s="165"/>
      <c r="E1" s="165"/>
      <c r="F1" s="166"/>
    </row>
    <row r="2" spans="1:6" customFormat="1" ht="24.95" customHeight="1">
      <c r="A2" s="167"/>
      <c r="B2" s="168"/>
      <c r="C2" s="168"/>
      <c r="D2" s="168"/>
      <c r="E2" s="168"/>
      <c r="F2" s="169"/>
    </row>
    <row r="3" spans="1:6" s="3" customFormat="1" ht="11.45" customHeight="1">
      <c r="A3" s="93"/>
      <c r="B3" s="4"/>
      <c r="C3" s="4"/>
      <c r="D3" s="4"/>
      <c r="E3" s="103"/>
      <c r="F3" s="4"/>
    </row>
    <row r="4" spans="1:6" s="3" customFormat="1" ht="10.5" customHeight="1">
      <c r="A4" s="94"/>
      <c r="B4" s="4"/>
      <c r="C4" s="4"/>
      <c r="D4" s="4"/>
      <c r="E4" s="103"/>
      <c r="F4" s="4"/>
    </row>
    <row r="5" spans="1:6" s="3" customFormat="1">
      <c r="A5" s="100" t="s">
        <v>13</v>
      </c>
      <c r="B5" s="5" t="s">
        <v>14</v>
      </c>
      <c r="C5" s="4"/>
      <c r="D5" s="4"/>
      <c r="E5" s="103"/>
      <c r="F5" s="4"/>
    </row>
    <row r="6" spans="1:6" s="3" customFormat="1" ht="14.45" customHeight="1">
      <c r="A6" s="148" t="s">
        <v>15</v>
      </c>
      <c r="B6" s="148"/>
      <c r="C6" s="149"/>
      <c r="D6" s="149"/>
      <c r="E6" s="149"/>
      <c r="F6" s="4"/>
    </row>
    <row r="7" spans="1:6" s="3" customFormat="1">
      <c r="A7" s="94"/>
      <c r="B7" s="4"/>
      <c r="C7" s="4"/>
      <c r="D7" s="4"/>
      <c r="E7" s="103"/>
      <c r="F7" s="4"/>
    </row>
    <row r="8" spans="1:6" s="3" customFormat="1" ht="14.45" customHeight="1">
      <c r="A8" s="150" t="s">
        <v>16</v>
      </c>
      <c r="B8" s="151" t="s">
        <v>17</v>
      </c>
      <c r="C8" s="151" t="s">
        <v>18</v>
      </c>
      <c r="D8" s="152" t="s">
        <v>19</v>
      </c>
      <c r="E8" s="170" t="s">
        <v>209</v>
      </c>
      <c r="F8" s="158" t="s">
        <v>210</v>
      </c>
    </row>
    <row r="9" spans="1:6" s="3" customFormat="1" ht="3" customHeight="1">
      <c r="A9" s="150"/>
      <c r="B9" s="151"/>
      <c r="C9" s="151"/>
      <c r="D9" s="153"/>
      <c r="E9" s="171"/>
      <c r="F9" s="159"/>
    </row>
    <row r="10" spans="1:6" ht="3.95" customHeight="1">
      <c r="A10" s="150"/>
      <c r="B10" s="151"/>
      <c r="C10" s="151"/>
      <c r="D10" s="154"/>
      <c r="E10" s="172"/>
      <c r="F10" s="160"/>
    </row>
    <row r="11" spans="1:6">
      <c r="A11" s="55" t="s">
        <v>22</v>
      </c>
      <c r="B11" s="52" t="s">
        <v>23</v>
      </c>
      <c r="C11" s="55"/>
      <c r="D11" s="57"/>
      <c r="E11" s="104"/>
      <c r="F11" s="58"/>
    </row>
    <row r="12" spans="1:6" ht="17.45" customHeight="1">
      <c r="A12" s="79" t="s">
        <v>24</v>
      </c>
      <c r="B12" s="78" t="s">
        <v>25</v>
      </c>
      <c r="C12" s="79"/>
      <c r="D12" s="80"/>
      <c r="E12" s="105"/>
      <c r="F12" s="81"/>
    </row>
    <row r="13" spans="1:6" ht="45.6" customHeight="1">
      <c r="A13" s="6" t="s">
        <v>26</v>
      </c>
      <c r="B13" s="8" t="s">
        <v>27</v>
      </c>
      <c r="C13" s="6" t="s">
        <v>28</v>
      </c>
      <c r="D13" s="7">
        <v>1</v>
      </c>
      <c r="E13" s="106">
        <f>'Prix Unitaire '!E13</f>
        <v>0</v>
      </c>
      <c r="F13" s="9">
        <f t="shared" ref="F13:F69" si="0">+D13*E13</f>
        <v>0</v>
      </c>
    </row>
    <row r="14" spans="1:6" ht="14.25" customHeight="1">
      <c r="A14" s="79" t="s">
        <v>29</v>
      </c>
      <c r="B14" s="78" t="s">
        <v>30</v>
      </c>
      <c r="C14" s="6"/>
      <c r="D14" s="7"/>
      <c r="E14" s="106"/>
      <c r="F14" s="9">
        <f t="shared" si="0"/>
        <v>0</v>
      </c>
    </row>
    <row r="15" spans="1:6" ht="19.5" customHeight="1">
      <c r="A15" s="79" t="s">
        <v>31</v>
      </c>
      <c r="B15" s="78" t="s">
        <v>32</v>
      </c>
      <c r="C15" s="6"/>
      <c r="D15" s="7"/>
      <c r="E15" s="106"/>
      <c r="F15" s="9">
        <f t="shared" si="0"/>
        <v>0</v>
      </c>
    </row>
    <row r="16" spans="1:6" ht="18" customHeight="1">
      <c r="A16" s="79" t="s">
        <v>33</v>
      </c>
      <c r="B16" s="101" t="s">
        <v>34</v>
      </c>
      <c r="C16" s="6" t="s">
        <v>35</v>
      </c>
      <c r="D16" s="7">
        <v>3</v>
      </c>
      <c r="E16" s="106">
        <f>'Prix Unitaire '!E16</f>
        <v>0</v>
      </c>
      <c r="F16" s="9">
        <f t="shared" si="0"/>
        <v>0</v>
      </c>
    </row>
    <row r="17" spans="1:6" ht="21.95" customHeight="1">
      <c r="A17" s="79" t="s">
        <v>36</v>
      </c>
      <c r="B17" s="101" t="s">
        <v>37</v>
      </c>
      <c r="C17" s="6" t="s">
        <v>35</v>
      </c>
      <c r="D17" s="7">
        <v>10</v>
      </c>
      <c r="E17" s="106">
        <f>'Prix Unitaire '!E17</f>
        <v>0</v>
      </c>
      <c r="F17" s="9">
        <f t="shared" si="0"/>
        <v>0</v>
      </c>
    </row>
    <row r="18" spans="1:6" ht="17.25" customHeight="1">
      <c r="A18" s="79" t="s">
        <v>38</v>
      </c>
      <c r="B18" s="78" t="s">
        <v>39</v>
      </c>
      <c r="C18" s="6" t="s">
        <v>35</v>
      </c>
      <c r="D18" s="7">
        <v>2</v>
      </c>
      <c r="E18" s="106">
        <f>'Prix Unitaire '!E18</f>
        <v>0</v>
      </c>
      <c r="F18" s="9">
        <f t="shared" si="0"/>
        <v>0</v>
      </c>
    </row>
    <row r="19" spans="1:6" ht="15.6" customHeight="1">
      <c r="A19" s="79" t="s">
        <v>40</v>
      </c>
      <c r="B19" s="101" t="s">
        <v>41</v>
      </c>
      <c r="C19" s="6" t="s">
        <v>35</v>
      </c>
      <c r="D19" s="7">
        <v>2</v>
      </c>
      <c r="E19" s="106">
        <f>'Prix Unitaire '!E19</f>
        <v>0</v>
      </c>
      <c r="F19" s="9">
        <f t="shared" si="0"/>
        <v>0</v>
      </c>
    </row>
    <row r="20" spans="1:6" ht="16.5" customHeight="1">
      <c r="A20" s="79" t="s">
        <v>42</v>
      </c>
      <c r="B20" s="101" t="s">
        <v>43</v>
      </c>
      <c r="C20" s="6" t="s">
        <v>35</v>
      </c>
      <c r="D20" s="7">
        <v>2</v>
      </c>
      <c r="E20" s="106">
        <f>'Prix Unitaire '!E20</f>
        <v>0</v>
      </c>
      <c r="F20" s="9">
        <f t="shared" si="0"/>
        <v>0</v>
      </c>
    </row>
    <row r="21" spans="1:6" ht="17.45" customHeight="1">
      <c r="A21" s="79" t="s">
        <v>44</v>
      </c>
      <c r="B21" s="101" t="s">
        <v>45</v>
      </c>
      <c r="C21" s="6" t="s">
        <v>35</v>
      </c>
      <c r="D21" s="7">
        <v>2</v>
      </c>
      <c r="E21" s="106">
        <f>'Prix Unitaire '!E21</f>
        <v>0</v>
      </c>
      <c r="F21" s="9">
        <f t="shared" si="0"/>
        <v>0</v>
      </c>
    </row>
    <row r="22" spans="1:6" ht="18.600000000000001" customHeight="1">
      <c r="A22" s="79" t="s">
        <v>46</v>
      </c>
      <c r="B22" s="101" t="s">
        <v>47</v>
      </c>
      <c r="C22" s="6" t="s">
        <v>35</v>
      </c>
      <c r="D22" s="7">
        <v>2</v>
      </c>
      <c r="E22" s="106">
        <f>'Prix Unitaire '!E22</f>
        <v>0</v>
      </c>
      <c r="F22" s="9">
        <f t="shared" si="0"/>
        <v>0</v>
      </c>
    </row>
    <row r="23" spans="1:6" ht="16.5" customHeight="1">
      <c r="A23" s="79" t="s">
        <v>48</v>
      </c>
      <c r="B23" s="8" t="s">
        <v>49</v>
      </c>
      <c r="C23" s="6" t="s">
        <v>35</v>
      </c>
      <c r="D23" s="7">
        <v>2</v>
      </c>
      <c r="E23" s="106">
        <f>'Prix Unitaire '!E23</f>
        <v>0</v>
      </c>
      <c r="F23" s="9">
        <f t="shared" si="0"/>
        <v>0</v>
      </c>
    </row>
    <row r="24" spans="1:6" ht="20.45" customHeight="1">
      <c r="A24" s="79" t="s">
        <v>50</v>
      </c>
      <c r="B24" s="101" t="s">
        <v>51</v>
      </c>
      <c r="C24" s="6" t="s">
        <v>35</v>
      </c>
      <c r="D24" s="7">
        <v>2</v>
      </c>
      <c r="E24" s="106">
        <f>'Prix Unitaire '!E24</f>
        <v>0</v>
      </c>
      <c r="F24" s="9">
        <f t="shared" si="0"/>
        <v>0</v>
      </c>
    </row>
    <row r="25" spans="1:6" ht="19.5" customHeight="1">
      <c r="A25" s="79" t="s">
        <v>52</v>
      </c>
      <c r="B25" s="78" t="s">
        <v>53</v>
      </c>
      <c r="C25" s="6" t="s">
        <v>28</v>
      </c>
      <c r="D25" s="7">
        <v>1</v>
      </c>
      <c r="E25" s="106">
        <f>'Prix Unitaire '!E25</f>
        <v>0</v>
      </c>
      <c r="F25" s="9">
        <f t="shared" si="0"/>
        <v>0</v>
      </c>
    </row>
    <row r="26" spans="1:6" ht="18.600000000000001" customHeight="1">
      <c r="A26" s="79" t="s">
        <v>54</v>
      </c>
      <c r="B26" s="78" t="s">
        <v>55</v>
      </c>
      <c r="C26" s="6" t="s">
        <v>35</v>
      </c>
      <c r="D26" s="7"/>
      <c r="E26" s="106"/>
      <c r="F26" s="9">
        <f t="shared" si="0"/>
        <v>0</v>
      </c>
    </row>
    <row r="27" spans="1:6" ht="18.95" customHeight="1">
      <c r="A27" s="79" t="s">
        <v>56</v>
      </c>
      <c r="B27" s="101" t="s">
        <v>57</v>
      </c>
      <c r="C27" s="6" t="s">
        <v>58</v>
      </c>
      <c r="D27" s="7">
        <v>4</v>
      </c>
      <c r="E27" s="106">
        <f>'Prix Unitaire '!E27</f>
        <v>0</v>
      </c>
      <c r="F27" s="9">
        <f t="shared" si="0"/>
        <v>0</v>
      </c>
    </row>
    <row r="28" spans="1:6" ht="15.95" customHeight="1">
      <c r="A28" s="79" t="s">
        <v>59</v>
      </c>
      <c r="B28" s="101" t="s">
        <v>60</v>
      </c>
      <c r="C28" s="6" t="s">
        <v>58</v>
      </c>
      <c r="D28" s="7">
        <v>4</v>
      </c>
      <c r="E28" s="106">
        <f>'Prix Unitaire '!E28</f>
        <v>0</v>
      </c>
      <c r="F28" s="9">
        <f t="shared" si="0"/>
        <v>0</v>
      </c>
    </row>
    <row r="29" spans="1:6" ht="18.600000000000001" customHeight="1">
      <c r="A29" s="79" t="s">
        <v>61</v>
      </c>
      <c r="B29" s="8" t="s">
        <v>62</v>
      </c>
      <c r="C29" s="6" t="s">
        <v>58</v>
      </c>
      <c r="D29" s="7">
        <v>2</v>
      </c>
      <c r="E29" s="106">
        <f>'Prix Unitaire '!E29</f>
        <v>0</v>
      </c>
      <c r="F29" s="9">
        <f t="shared" si="0"/>
        <v>0</v>
      </c>
    </row>
    <row r="30" spans="1:6" ht="20.45" customHeight="1">
      <c r="A30" s="79" t="s">
        <v>63</v>
      </c>
      <c r="B30" s="8" t="s">
        <v>64</v>
      </c>
      <c r="C30" s="6" t="s">
        <v>58</v>
      </c>
      <c r="D30" s="7">
        <v>6</v>
      </c>
      <c r="E30" s="106">
        <f>'Prix Unitaire '!E30</f>
        <v>0</v>
      </c>
      <c r="F30" s="9">
        <f t="shared" si="0"/>
        <v>0</v>
      </c>
    </row>
    <row r="31" spans="1:6" ht="18.75" customHeight="1">
      <c r="A31" s="79" t="s">
        <v>65</v>
      </c>
      <c r="B31" s="78" t="s">
        <v>66</v>
      </c>
      <c r="C31" s="6" t="s">
        <v>67</v>
      </c>
      <c r="D31" s="7">
        <f>56.7625+12.696</f>
        <v>69.458500000000001</v>
      </c>
      <c r="E31" s="106">
        <f>'Prix Unitaire '!E31</f>
        <v>0</v>
      </c>
      <c r="F31" s="9">
        <f t="shared" si="0"/>
        <v>0</v>
      </c>
    </row>
    <row r="32" spans="1:6" ht="27" customHeight="1">
      <c r="A32" s="6" t="s">
        <v>68</v>
      </c>
      <c r="B32" s="97" t="s">
        <v>69</v>
      </c>
      <c r="C32" s="6" t="s">
        <v>67</v>
      </c>
      <c r="D32" s="10">
        <v>95.55</v>
      </c>
      <c r="E32" s="106">
        <f>'Prix Unitaire '!E32</f>
        <v>0</v>
      </c>
      <c r="F32" s="9">
        <f t="shared" si="0"/>
        <v>0</v>
      </c>
    </row>
    <row r="33" spans="1:6" ht="15" customHeight="1">
      <c r="A33" s="79" t="s">
        <v>70</v>
      </c>
      <c r="B33" s="78" t="s">
        <v>71</v>
      </c>
      <c r="C33" s="6"/>
      <c r="D33" s="7"/>
      <c r="E33" s="106"/>
      <c r="F33" s="9">
        <f t="shared" si="0"/>
        <v>0</v>
      </c>
    </row>
    <row r="34" spans="1:6" ht="30.95" customHeight="1">
      <c r="A34" s="79" t="s">
        <v>72</v>
      </c>
      <c r="B34" s="44" t="s">
        <v>73</v>
      </c>
      <c r="C34" s="6" t="s">
        <v>67</v>
      </c>
      <c r="D34" s="7">
        <f>1.8*((5.36*5)+(4.26*2)+(1*6)+(5.44*2)+(2.61*2)+(1.25*2))</f>
        <v>107.85600000000001</v>
      </c>
      <c r="E34" s="106">
        <f>'Prix Unitaire '!E34</f>
        <v>0</v>
      </c>
      <c r="F34" s="9">
        <f t="shared" si="0"/>
        <v>0</v>
      </c>
    </row>
    <row r="35" spans="1:6" ht="21" customHeight="1">
      <c r="A35" s="79" t="s">
        <v>74</v>
      </c>
      <c r="B35" s="44" t="s">
        <v>75</v>
      </c>
      <c r="C35" s="6" t="s">
        <v>67</v>
      </c>
      <c r="D35" s="7">
        <v>56.762500000000003</v>
      </c>
      <c r="E35" s="106">
        <f>'Prix Unitaire '!E35</f>
        <v>0</v>
      </c>
      <c r="F35" s="9">
        <f t="shared" si="0"/>
        <v>0</v>
      </c>
    </row>
    <row r="36" spans="1:6" ht="21" customHeight="1">
      <c r="A36" s="79" t="s">
        <v>76</v>
      </c>
      <c r="B36" s="44" t="s">
        <v>77</v>
      </c>
      <c r="C36" s="6" t="s">
        <v>67</v>
      </c>
      <c r="D36" s="7">
        <f>0.9*0.6</f>
        <v>0.54</v>
      </c>
      <c r="E36" s="106">
        <f>'Prix Unitaire '!E36</f>
        <v>0</v>
      </c>
      <c r="F36" s="9">
        <f>+D36*E36</f>
        <v>0</v>
      </c>
    </row>
    <row r="37" spans="1:6" s="3" customFormat="1" ht="27" customHeight="1">
      <c r="A37" s="79" t="s">
        <v>78</v>
      </c>
      <c r="B37" s="128" t="s">
        <v>79</v>
      </c>
      <c r="C37" s="79" t="s">
        <v>67</v>
      </c>
      <c r="D37" s="80">
        <f>(1.1*((5.36*5)+(4.26*2)+(1*6)+(5.44*2)+(2.61*2)+(1.25*2)))+(3*(30*2+13.5*2))</f>
        <v>326.91200000000003</v>
      </c>
      <c r="E37" s="105">
        <f>'Prix Unitaire '!E37</f>
        <v>0</v>
      </c>
      <c r="F37" s="81">
        <f>+D37*E37</f>
        <v>0</v>
      </c>
    </row>
    <row r="38" spans="1:6" ht="15.95" customHeight="1">
      <c r="A38" s="50"/>
      <c r="B38" s="47" t="s">
        <v>80</v>
      </c>
      <c r="C38" s="48"/>
      <c r="D38" s="49"/>
      <c r="E38" s="107"/>
      <c r="F38" s="51">
        <f>SUM(F12:F37)</f>
        <v>0</v>
      </c>
    </row>
    <row r="39" spans="1:6">
      <c r="A39" s="55" t="s">
        <v>81</v>
      </c>
      <c r="B39" s="52" t="s">
        <v>82</v>
      </c>
      <c r="C39" s="55"/>
      <c r="D39" s="73"/>
      <c r="E39" s="104"/>
      <c r="F39" s="74"/>
    </row>
    <row r="40" spans="1:6" ht="25.5">
      <c r="A40" s="6" t="s">
        <v>83</v>
      </c>
      <c r="B40" s="8" t="s">
        <v>84</v>
      </c>
      <c r="C40" s="6" t="s">
        <v>28</v>
      </c>
      <c r="D40" s="43">
        <v>1</v>
      </c>
      <c r="E40" s="108">
        <f>'Prix Unitaire '!E40</f>
        <v>0</v>
      </c>
      <c r="F40" s="9">
        <f t="shared" si="0"/>
        <v>0</v>
      </c>
    </row>
    <row r="41" spans="1:6" ht="31.5" customHeight="1">
      <c r="A41" s="6" t="s">
        <v>85</v>
      </c>
      <c r="B41" s="8" t="s">
        <v>86</v>
      </c>
      <c r="C41" s="6" t="s">
        <v>28</v>
      </c>
      <c r="D41" s="43">
        <v>1</v>
      </c>
      <c r="E41" s="108">
        <f>'Prix Unitaire '!E41</f>
        <v>0</v>
      </c>
      <c r="F41" s="9">
        <f t="shared" si="0"/>
        <v>0</v>
      </c>
    </row>
    <row r="42" spans="1:6" ht="28.5" customHeight="1">
      <c r="A42" s="6" t="s">
        <v>87</v>
      </c>
      <c r="B42" s="8" t="s">
        <v>88</v>
      </c>
      <c r="C42" s="6" t="s">
        <v>58</v>
      </c>
      <c r="D42" s="43">
        <v>2</v>
      </c>
      <c r="E42" s="108">
        <f>'Prix Unitaire '!E42</f>
        <v>0</v>
      </c>
      <c r="F42" s="9">
        <f t="shared" si="0"/>
        <v>0</v>
      </c>
    </row>
    <row r="43" spans="1:6" ht="35.1" customHeight="1">
      <c r="A43" s="6" t="s">
        <v>89</v>
      </c>
      <c r="B43" s="8" t="s">
        <v>90</v>
      </c>
      <c r="C43" s="6" t="s">
        <v>58</v>
      </c>
      <c r="D43" s="14">
        <v>4</v>
      </c>
      <c r="E43" s="108">
        <f>'Prix Unitaire '!E43</f>
        <v>0</v>
      </c>
      <c r="F43" s="9">
        <f t="shared" si="0"/>
        <v>0</v>
      </c>
    </row>
    <row r="44" spans="1:6" ht="27" customHeight="1">
      <c r="A44" s="6" t="s">
        <v>91</v>
      </c>
      <c r="B44" s="8" t="s">
        <v>92</v>
      </c>
      <c r="C44" s="6" t="s">
        <v>58</v>
      </c>
      <c r="D44" s="14">
        <v>3</v>
      </c>
      <c r="E44" s="108">
        <f>'Prix Unitaire '!E44</f>
        <v>0</v>
      </c>
      <c r="F44" s="9">
        <f t="shared" si="0"/>
        <v>0</v>
      </c>
    </row>
    <row r="45" spans="1:6" ht="17.45" customHeight="1">
      <c r="A45" s="6" t="s">
        <v>93</v>
      </c>
      <c r="B45" s="8" t="s">
        <v>94</v>
      </c>
      <c r="C45" s="6" t="s">
        <v>58</v>
      </c>
      <c r="D45" s="14">
        <v>4</v>
      </c>
      <c r="E45" s="108">
        <f>'Prix Unitaire '!E45</f>
        <v>0</v>
      </c>
      <c r="F45" s="9">
        <f t="shared" ref="F45" si="1">+D45*E45</f>
        <v>0</v>
      </c>
    </row>
    <row r="46" spans="1:6" ht="21.95" customHeight="1">
      <c r="A46" s="6" t="s">
        <v>95</v>
      </c>
      <c r="B46" s="8" t="s">
        <v>96</v>
      </c>
      <c r="C46" s="6" t="s">
        <v>58</v>
      </c>
      <c r="D46" s="14">
        <v>2</v>
      </c>
      <c r="E46" s="108">
        <f>'Prix Unitaire '!E46</f>
        <v>0</v>
      </c>
      <c r="F46" s="9">
        <f t="shared" si="0"/>
        <v>0</v>
      </c>
    </row>
    <row r="47" spans="1:6" ht="20.45" customHeight="1">
      <c r="A47" s="6" t="s">
        <v>97</v>
      </c>
      <c r="B47" s="8" t="s">
        <v>98</v>
      </c>
      <c r="C47" s="6" t="s">
        <v>58</v>
      </c>
      <c r="D47" s="14">
        <v>2</v>
      </c>
      <c r="E47" s="108">
        <f>'Prix Unitaire '!E47</f>
        <v>0</v>
      </c>
      <c r="F47" s="9">
        <f t="shared" ref="F47:F51" si="2">+D47*E47</f>
        <v>0</v>
      </c>
    </row>
    <row r="48" spans="1:6" ht="20.45" customHeight="1">
      <c r="A48" s="6"/>
      <c r="B48" s="8" t="s">
        <v>99</v>
      </c>
      <c r="C48" s="6" t="s">
        <v>58</v>
      </c>
      <c r="D48" s="14">
        <v>4</v>
      </c>
      <c r="E48" s="108">
        <f>'Prix Unitaire '!E48</f>
        <v>0</v>
      </c>
      <c r="F48" s="9">
        <f t="shared" si="2"/>
        <v>0</v>
      </c>
    </row>
    <row r="49" spans="1:6" ht="29.25" customHeight="1">
      <c r="A49" s="6"/>
      <c r="B49" s="102" t="s">
        <v>100</v>
      </c>
      <c r="C49" s="6" t="s">
        <v>58</v>
      </c>
      <c r="D49" s="14">
        <v>2</v>
      </c>
      <c r="E49" s="108">
        <f>'Prix Unitaire '!E49</f>
        <v>0</v>
      </c>
      <c r="F49" s="9">
        <f t="shared" si="2"/>
        <v>0</v>
      </c>
    </row>
    <row r="50" spans="1:6" ht="27" customHeight="1">
      <c r="A50" s="6"/>
      <c r="B50" s="102" t="s">
        <v>101</v>
      </c>
      <c r="C50" s="6" t="s">
        <v>28</v>
      </c>
      <c r="D50" s="14">
        <v>1</v>
      </c>
      <c r="E50" s="108">
        <f>'Prix Unitaire '!E50</f>
        <v>0</v>
      </c>
      <c r="F50" s="9">
        <f t="shared" si="2"/>
        <v>0</v>
      </c>
    </row>
    <row r="51" spans="1:6" ht="20.100000000000001" customHeight="1">
      <c r="A51" s="6" t="s">
        <v>102</v>
      </c>
      <c r="B51" s="8" t="s">
        <v>103</v>
      </c>
      <c r="C51" s="6" t="s">
        <v>104</v>
      </c>
      <c r="D51" s="14">
        <v>1</v>
      </c>
      <c r="E51" s="108">
        <f>'Prix Unitaire '!E51</f>
        <v>0</v>
      </c>
      <c r="F51" s="9">
        <f t="shared" si="2"/>
        <v>0</v>
      </c>
    </row>
    <row r="52" spans="1:6">
      <c r="A52" s="95"/>
      <c r="B52" s="47" t="s">
        <v>105</v>
      </c>
      <c r="C52" s="48"/>
      <c r="D52" s="49"/>
      <c r="E52" s="107"/>
      <c r="F52" s="51">
        <f>SUM(F40:F51)</f>
        <v>0</v>
      </c>
    </row>
    <row r="53" spans="1:6" customFormat="1" ht="18.600000000000001" customHeight="1">
      <c r="A53" s="95" t="s">
        <v>106</v>
      </c>
      <c r="B53" s="76" t="s">
        <v>107</v>
      </c>
      <c r="C53" s="77"/>
      <c r="D53" s="54"/>
      <c r="E53" s="104"/>
      <c r="F53" s="56"/>
    </row>
    <row r="54" spans="1:6" customFormat="1" ht="20.45" customHeight="1">
      <c r="A54" s="95" t="s">
        <v>108</v>
      </c>
      <c r="B54" s="87" t="s">
        <v>109</v>
      </c>
      <c r="C54" s="86"/>
      <c r="D54" s="90"/>
      <c r="E54" s="109"/>
      <c r="F54" s="85"/>
    </row>
    <row r="55" spans="1:6" customFormat="1" ht="27.95" customHeight="1">
      <c r="A55" s="6" t="s">
        <v>110</v>
      </c>
      <c r="B55" s="44" t="s">
        <v>111</v>
      </c>
      <c r="C55" s="45" t="s">
        <v>112</v>
      </c>
      <c r="D55" s="89">
        <v>3</v>
      </c>
      <c r="E55" s="108">
        <f>'Prix Unitaire '!E55</f>
        <v>0</v>
      </c>
      <c r="F55" s="9">
        <f t="shared" si="0"/>
        <v>0</v>
      </c>
    </row>
    <row r="56" spans="1:6" customFormat="1" ht="26.1" customHeight="1">
      <c r="A56" s="6" t="s">
        <v>113</v>
      </c>
      <c r="B56" s="44" t="s">
        <v>114</v>
      </c>
      <c r="C56" s="45" t="s">
        <v>112</v>
      </c>
      <c r="D56" s="89">
        <v>3</v>
      </c>
      <c r="E56" s="108">
        <f>'Prix Unitaire '!E56</f>
        <v>0</v>
      </c>
      <c r="F56" s="9">
        <f t="shared" si="0"/>
        <v>0</v>
      </c>
    </row>
    <row r="57" spans="1:6" customFormat="1" ht="22.5" customHeight="1">
      <c r="A57" s="6" t="s">
        <v>115</v>
      </c>
      <c r="B57" s="44" t="s">
        <v>116</v>
      </c>
      <c r="C57" s="45" t="s">
        <v>112</v>
      </c>
      <c r="D57" s="89">
        <v>3</v>
      </c>
      <c r="E57" s="108">
        <f>'Prix Unitaire '!E57</f>
        <v>0</v>
      </c>
      <c r="F57" s="9">
        <f t="shared" si="0"/>
        <v>0</v>
      </c>
    </row>
    <row r="58" spans="1:6" customFormat="1" ht="20.45" customHeight="1">
      <c r="A58" s="70" t="s">
        <v>117</v>
      </c>
      <c r="B58" s="87" t="s">
        <v>118</v>
      </c>
      <c r="C58" s="86"/>
      <c r="D58" s="84"/>
      <c r="E58" s="109"/>
      <c r="F58" s="85"/>
    </row>
    <row r="59" spans="1:6" customFormat="1" ht="27.6" customHeight="1">
      <c r="A59" s="6" t="s">
        <v>119</v>
      </c>
      <c r="B59" s="44" t="s">
        <v>120</v>
      </c>
      <c r="C59" s="45" t="s">
        <v>35</v>
      </c>
      <c r="D59" s="89">
        <v>2</v>
      </c>
      <c r="E59" s="108">
        <f>'Prix Unitaire '!E59</f>
        <v>0</v>
      </c>
      <c r="F59" s="9">
        <f t="shared" si="0"/>
        <v>0</v>
      </c>
    </row>
    <row r="60" spans="1:6" customFormat="1" ht="24.6" customHeight="1">
      <c r="A60" s="6" t="s">
        <v>121</v>
      </c>
      <c r="B60" s="44" t="s">
        <v>122</v>
      </c>
      <c r="C60" s="45" t="s">
        <v>35</v>
      </c>
      <c r="D60" s="89">
        <v>2</v>
      </c>
      <c r="E60" s="108">
        <f>'Prix Unitaire '!E60</f>
        <v>0</v>
      </c>
      <c r="F60" s="9">
        <f t="shared" si="0"/>
        <v>0</v>
      </c>
    </row>
    <row r="61" spans="1:6" customFormat="1" ht="18.95" customHeight="1">
      <c r="A61" s="6" t="s">
        <v>123</v>
      </c>
      <c r="B61" s="44" t="s">
        <v>124</v>
      </c>
      <c r="C61" s="45" t="s">
        <v>35</v>
      </c>
      <c r="D61" s="89">
        <v>2</v>
      </c>
      <c r="E61" s="108">
        <f>'Prix Unitaire '!E61</f>
        <v>0</v>
      </c>
      <c r="F61" s="9">
        <f t="shared" si="0"/>
        <v>0</v>
      </c>
    </row>
    <row r="62" spans="1:6" customFormat="1" ht="18" customHeight="1">
      <c r="A62" s="6" t="s">
        <v>125</v>
      </c>
      <c r="B62" s="44" t="s">
        <v>126</v>
      </c>
      <c r="C62" s="45" t="s">
        <v>35</v>
      </c>
      <c r="D62" s="89">
        <v>2</v>
      </c>
      <c r="E62" s="108">
        <f>'Prix Unitaire '!E62</f>
        <v>0</v>
      </c>
      <c r="F62" s="9">
        <f t="shared" si="0"/>
        <v>0</v>
      </c>
    </row>
    <row r="63" spans="1:6" customFormat="1" ht="18" customHeight="1">
      <c r="A63" s="6" t="s">
        <v>127</v>
      </c>
      <c r="B63" s="44" t="s">
        <v>128</v>
      </c>
      <c r="C63" s="45" t="s">
        <v>35</v>
      </c>
      <c r="D63" s="89">
        <v>2</v>
      </c>
      <c r="E63" s="108">
        <f>'Prix Unitaire '!E63</f>
        <v>0</v>
      </c>
      <c r="F63" s="9">
        <f t="shared" si="0"/>
        <v>0</v>
      </c>
    </row>
    <row r="64" spans="1:6" customFormat="1" ht="17.45" customHeight="1">
      <c r="A64" s="6" t="s">
        <v>129</v>
      </c>
      <c r="B64" s="44" t="s">
        <v>130</v>
      </c>
      <c r="C64" s="45" t="s">
        <v>35</v>
      </c>
      <c r="D64" s="89">
        <v>2</v>
      </c>
      <c r="E64" s="108">
        <f>'Prix Unitaire '!E64</f>
        <v>0</v>
      </c>
      <c r="F64" s="9">
        <f t="shared" si="0"/>
        <v>0</v>
      </c>
    </row>
    <row r="65" spans="1:6" customFormat="1" ht="18.95" customHeight="1">
      <c r="A65" s="6" t="s">
        <v>131</v>
      </c>
      <c r="B65" s="44" t="s">
        <v>132</v>
      </c>
      <c r="C65" s="45" t="s">
        <v>35</v>
      </c>
      <c r="D65" s="89">
        <v>2</v>
      </c>
      <c r="E65" s="108">
        <f>'Prix Unitaire '!E65</f>
        <v>0</v>
      </c>
      <c r="F65" s="9">
        <f t="shared" si="0"/>
        <v>0</v>
      </c>
    </row>
    <row r="66" spans="1:6" customFormat="1" ht="23.1" customHeight="1">
      <c r="A66" s="6" t="s">
        <v>133</v>
      </c>
      <c r="B66" s="44" t="s">
        <v>134</v>
      </c>
      <c r="C66" s="45" t="s">
        <v>35</v>
      </c>
      <c r="D66" s="89">
        <v>2</v>
      </c>
      <c r="E66" s="108">
        <f>'Prix Unitaire '!E66</f>
        <v>0</v>
      </c>
      <c r="F66" s="9">
        <f t="shared" si="0"/>
        <v>0</v>
      </c>
    </row>
    <row r="67" spans="1:6" customFormat="1" ht="17.45" customHeight="1">
      <c r="A67" s="50"/>
      <c r="B67" s="46" t="s">
        <v>135</v>
      </c>
      <c r="C67" s="48"/>
      <c r="D67" s="49"/>
      <c r="E67" s="107"/>
      <c r="F67" s="51">
        <f>SUM(F54:F66)</f>
        <v>0</v>
      </c>
    </row>
    <row r="68" spans="1:6">
      <c r="A68" s="55" t="s">
        <v>136</v>
      </c>
      <c r="B68" s="52" t="s">
        <v>137</v>
      </c>
      <c r="C68" s="55"/>
      <c r="D68" s="73"/>
      <c r="E68" s="104"/>
      <c r="F68" s="74"/>
    </row>
    <row r="69" spans="1:6" ht="25.5">
      <c r="A69" s="6" t="s">
        <v>138</v>
      </c>
      <c r="B69" s="8" t="s">
        <v>139</v>
      </c>
      <c r="C69" s="6" t="s">
        <v>140</v>
      </c>
      <c r="D69" s="7">
        <f>56.7625+12.696</f>
        <v>69.458500000000001</v>
      </c>
      <c r="E69" s="108">
        <f>'Prix Unitaire '!E69</f>
        <v>0</v>
      </c>
      <c r="F69" s="9">
        <f t="shared" si="0"/>
        <v>0</v>
      </c>
    </row>
    <row r="70" spans="1:6">
      <c r="A70" s="50"/>
      <c r="B70" s="47" t="s">
        <v>141</v>
      </c>
      <c r="C70" s="49"/>
      <c r="D70" s="49"/>
      <c r="E70" s="107"/>
      <c r="F70" s="51">
        <f>SUM(F69:F69)</f>
        <v>0</v>
      </c>
    </row>
    <row r="71" spans="1:6">
      <c r="A71" s="55" t="s">
        <v>142</v>
      </c>
      <c r="B71" s="52" t="s">
        <v>143</v>
      </c>
      <c r="C71" s="75"/>
      <c r="D71" s="57"/>
      <c r="E71" s="104"/>
      <c r="F71" s="74"/>
    </row>
    <row r="72" spans="1:6" ht="36.75" customHeight="1">
      <c r="A72" s="6" t="s">
        <v>144</v>
      </c>
      <c r="B72" s="8" t="s">
        <v>145</v>
      </c>
      <c r="C72" s="6" t="s">
        <v>140</v>
      </c>
      <c r="D72" s="10">
        <v>95.55</v>
      </c>
      <c r="E72" s="108">
        <f>'Prix Unitaire '!E72</f>
        <v>0</v>
      </c>
      <c r="F72" s="9">
        <f t="shared" ref="F72:F106" si="3">+D72*E72</f>
        <v>0</v>
      </c>
    </row>
    <row r="73" spans="1:6" ht="16.5" customHeight="1">
      <c r="A73" s="6" t="s">
        <v>146</v>
      </c>
      <c r="B73" s="8" t="s">
        <v>147</v>
      </c>
      <c r="C73" s="6" t="s">
        <v>148</v>
      </c>
      <c r="D73" s="10">
        <v>7</v>
      </c>
      <c r="E73" s="108">
        <f>'Prix Unitaire '!E73</f>
        <v>0</v>
      </c>
      <c r="F73" s="9">
        <f t="shared" si="3"/>
        <v>0</v>
      </c>
    </row>
    <row r="74" spans="1:6" ht="30.6" customHeight="1">
      <c r="A74" s="6" t="s">
        <v>149</v>
      </c>
      <c r="B74" s="8" t="s">
        <v>150</v>
      </c>
      <c r="C74" s="6" t="s">
        <v>148</v>
      </c>
      <c r="D74" s="10">
        <v>21.16</v>
      </c>
      <c r="E74" s="108">
        <f>'Prix Unitaire '!E74</f>
        <v>0</v>
      </c>
      <c r="F74" s="9">
        <f t="shared" si="3"/>
        <v>0</v>
      </c>
    </row>
    <row r="75" spans="1:6">
      <c r="A75" s="50"/>
      <c r="B75" s="46" t="s">
        <v>151</v>
      </c>
      <c r="C75" s="48"/>
      <c r="D75" s="49"/>
      <c r="E75" s="107"/>
      <c r="F75" s="51">
        <f>SUM(F72:F74)</f>
        <v>0</v>
      </c>
    </row>
    <row r="76" spans="1:6">
      <c r="A76" s="55" t="s">
        <v>152</v>
      </c>
      <c r="B76" s="52" t="s">
        <v>153</v>
      </c>
      <c r="C76" s="53"/>
      <c r="D76" s="54"/>
      <c r="E76" s="104"/>
      <c r="F76" s="56"/>
    </row>
    <row r="77" spans="1:6">
      <c r="A77" s="70" t="s">
        <v>154</v>
      </c>
      <c r="B77" s="82" t="s">
        <v>155</v>
      </c>
      <c r="C77" s="83"/>
      <c r="D77" s="84"/>
      <c r="E77" s="109"/>
      <c r="F77" s="85"/>
    </row>
    <row r="78" spans="1:6" ht="30.6" customHeight="1">
      <c r="A78" s="6" t="s">
        <v>156</v>
      </c>
      <c r="B78" s="44" t="s">
        <v>157</v>
      </c>
      <c r="C78" s="45" t="s">
        <v>67</v>
      </c>
      <c r="D78" s="7">
        <f>(((5*4.26)+1.2)+(5.44*5))</f>
        <v>49.7</v>
      </c>
      <c r="E78" s="108">
        <f>'Prix Unitaire '!E78</f>
        <v>0</v>
      </c>
      <c r="F78" s="11">
        <f>E78*D78</f>
        <v>0</v>
      </c>
    </row>
    <row r="79" spans="1:6" ht="25.5">
      <c r="A79" s="6" t="s">
        <v>158</v>
      </c>
      <c r="B79" s="44" t="s">
        <v>159</v>
      </c>
      <c r="C79" s="45" t="s">
        <v>67</v>
      </c>
      <c r="D79" s="42">
        <f>1.81+1.63+(1.25*2.61)</f>
        <v>6.7024999999999997</v>
      </c>
      <c r="E79" s="108">
        <f>'Prix Unitaire '!E79</f>
        <v>0</v>
      </c>
      <c r="F79" s="11">
        <f t="shared" ref="F79:F81" si="4">E79*D79</f>
        <v>0</v>
      </c>
    </row>
    <row r="80" spans="1:6" ht="18" customHeight="1">
      <c r="A80" s="70" t="s">
        <v>160</v>
      </c>
      <c r="B80" s="82" t="s">
        <v>161</v>
      </c>
      <c r="C80" s="86"/>
      <c r="D80" s="84"/>
      <c r="E80" s="109"/>
      <c r="F80" s="85"/>
    </row>
    <row r="81" spans="1:6" ht="36" customHeight="1">
      <c r="A81" s="6" t="s">
        <v>162</v>
      </c>
      <c r="B81" s="44" t="s">
        <v>163</v>
      </c>
      <c r="C81" s="45" t="s">
        <v>67</v>
      </c>
      <c r="D81" s="7">
        <f>1.8*((5.36*5)+(4.26*2)+(1*6)+(5.44*2)+(2.61*2)+(1.25*2))</f>
        <v>107.85600000000001</v>
      </c>
      <c r="E81" s="108">
        <f>'Prix Unitaire '!E81</f>
        <v>0</v>
      </c>
      <c r="F81" s="11">
        <f t="shared" si="4"/>
        <v>0</v>
      </c>
    </row>
    <row r="82" spans="1:6" ht="20.45" customHeight="1">
      <c r="A82" s="50"/>
      <c r="B82" s="46" t="s">
        <v>164</v>
      </c>
      <c r="C82" s="48"/>
      <c r="D82" s="49"/>
      <c r="E82" s="107"/>
      <c r="F82" s="51">
        <f>SUM(F77:F81)</f>
        <v>0</v>
      </c>
    </row>
    <row r="83" spans="1:6" ht="18.600000000000001" customHeight="1">
      <c r="A83" s="55" t="s">
        <v>165</v>
      </c>
      <c r="B83" s="52" t="s">
        <v>166</v>
      </c>
      <c r="C83" s="75"/>
      <c r="D83" s="73"/>
      <c r="E83" s="104"/>
      <c r="F83" s="74"/>
    </row>
    <row r="84" spans="1:6" ht="32.1" customHeight="1">
      <c r="A84" s="70" t="s">
        <v>167</v>
      </c>
      <c r="B84" s="8" t="s">
        <v>168</v>
      </c>
      <c r="C84" s="6" t="s">
        <v>58</v>
      </c>
      <c r="D84" s="13">
        <v>2</v>
      </c>
      <c r="E84" s="110">
        <f>'Prix Unitaire '!E84</f>
        <v>0</v>
      </c>
      <c r="F84" s="9">
        <f t="shared" ref="F84" si="5">+D84*E84</f>
        <v>0</v>
      </c>
    </row>
    <row r="85" spans="1:6" ht="32.1" customHeight="1">
      <c r="A85" s="70" t="s">
        <v>169</v>
      </c>
      <c r="B85" s="8" t="s">
        <v>170</v>
      </c>
      <c r="C85" s="6" t="s">
        <v>58</v>
      </c>
      <c r="D85" s="13">
        <v>3</v>
      </c>
      <c r="E85" s="110">
        <f>'Prix Unitaire '!E85</f>
        <v>0</v>
      </c>
      <c r="F85" s="9">
        <f t="shared" si="3"/>
        <v>0</v>
      </c>
    </row>
    <row r="86" spans="1:6" ht="25.5">
      <c r="A86" s="70" t="s">
        <v>171</v>
      </c>
      <c r="B86" s="8" t="s">
        <v>172</v>
      </c>
      <c r="C86" s="6" t="s">
        <v>58</v>
      </c>
      <c r="D86" s="13">
        <v>2</v>
      </c>
      <c r="E86" s="110">
        <f>'Prix Unitaire '!E86</f>
        <v>0</v>
      </c>
      <c r="F86" s="9">
        <f t="shared" ref="F86:F87" si="6">+D86*E86</f>
        <v>0</v>
      </c>
    </row>
    <row r="87" spans="1:6" ht="24" customHeight="1">
      <c r="A87" s="70" t="s">
        <v>173</v>
      </c>
      <c r="B87" s="8" t="s">
        <v>174</v>
      </c>
      <c r="C87" s="6" t="s">
        <v>58</v>
      </c>
      <c r="D87" s="13">
        <v>10</v>
      </c>
      <c r="E87" s="110">
        <f>'Prix Unitaire '!E87</f>
        <v>0</v>
      </c>
      <c r="F87" s="9">
        <f t="shared" si="6"/>
        <v>0</v>
      </c>
    </row>
    <row r="88" spans="1:6" customFormat="1" ht="16.5" customHeight="1">
      <c r="A88" s="50"/>
      <c r="B88" s="46" t="s">
        <v>175</v>
      </c>
      <c r="C88" s="48"/>
      <c r="D88" s="49"/>
      <c r="E88" s="107"/>
      <c r="F88" s="51">
        <f>SUM(F84:F87)</f>
        <v>0</v>
      </c>
    </row>
    <row r="89" spans="1:6" customFormat="1" ht="16.5" customHeight="1">
      <c r="A89" s="55" t="s">
        <v>176</v>
      </c>
      <c r="B89" s="52" t="s">
        <v>177</v>
      </c>
      <c r="C89" s="53"/>
      <c r="D89" s="54"/>
      <c r="E89" s="104"/>
      <c r="F89" s="56"/>
    </row>
    <row r="90" spans="1:6" customFormat="1" ht="39" customHeight="1">
      <c r="A90" s="6">
        <v>9.1</v>
      </c>
      <c r="B90" s="8" t="s">
        <v>178</v>
      </c>
      <c r="C90" s="6" t="s">
        <v>58</v>
      </c>
      <c r="D90" s="42">
        <v>1</v>
      </c>
      <c r="E90" s="108">
        <f>'Prix Unitaire '!E90</f>
        <v>0</v>
      </c>
      <c r="F90" s="9">
        <f t="shared" ref="F90:F91" si="7">+D90*E90</f>
        <v>0</v>
      </c>
    </row>
    <row r="91" spans="1:6" customFormat="1" ht="16.5" customHeight="1">
      <c r="A91" s="6">
        <v>9.1</v>
      </c>
      <c r="B91" s="119" t="s">
        <v>179</v>
      </c>
      <c r="C91" s="6" t="s">
        <v>58</v>
      </c>
      <c r="D91" s="42">
        <v>12</v>
      </c>
      <c r="E91" s="108">
        <f>'Prix Unitaire '!E91</f>
        <v>0</v>
      </c>
      <c r="F91" s="9">
        <f t="shared" si="7"/>
        <v>0</v>
      </c>
    </row>
    <row r="92" spans="1:6" s="122" customFormat="1" ht="16.5" customHeight="1">
      <c r="A92" s="120"/>
      <c r="B92" s="46" t="s">
        <v>180</v>
      </c>
      <c r="C92" s="48"/>
      <c r="D92" s="48"/>
      <c r="E92" s="121"/>
      <c r="F92" s="51">
        <f>SUM(F90:F91)</f>
        <v>0</v>
      </c>
    </row>
    <row r="93" spans="1:6" customFormat="1" ht="20.100000000000001" customHeight="1">
      <c r="A93" s="55" t="s">
        <v>181</v>
      </c>
      <c r="B93" s="52" t="s">
        <v>182</v>
      </c>
      <c r="C93" s="75"/>
      <c r="D93" s="57"/>
      <c r="E93" s="111"/>
      <c r="F93" s="74"/>
    </row>
    <row r="94" spans="1:6" customFormat="1" ht="20.100000000000001" customHeight="1">
      <c r="A94" s="70" t="s">
        <v>183</v>
      </c>
      <c r="B94" s="69" t="s">
        <v>184</v>
      </c>
      <c r="C94" s="91"/>
      <c r="D94" s="71"/>
      <c r="E94" s="112"/>
      <c r="F94" s="72"/>
    </row>
    <row r="95" spans="1:6" customFormat="1" ht="20.100000000000001" customHeight="1">
      <c r="A95" s="6" t="s">
        <v>185</v>
      </c>
      <c r="B95" s="123" t="s">
        <v>186</v>
      </c>
      <c r="C95" s="124"/>
      <c r="D95" s="10"/>
      <c r="E95" s="125"/>
      <c r="F95" s="11"/>
    </row>
    <row r="96" spans="1:6" customFormat="1" ht="23.25" customHeight="1">
      <c r="A96" s="6" t="s">
        <v>187</v>
      </c>
      <c r="B96" s="12" t="s">
        <v>188</v>
      </c>
      <c r="C96" s="6" t="s">
        <v>67</v>
      </c>
      <c r="D96" s="7">
        <f>1.2*((5.36*5)+(4.26*2)+(1*6)+(5.44*2)+(2.61*2)+(1.25*2))</f>
        <v>71.903999999999996</v>
      </c>
      <c r="E96" s="113">
        <f>'Prix Unitaire '!E96</f>
        <v>0</v>
      </c>
      <c r="F96" s="9">
        <f t="shared" ref="F96:F98" si="8">+D96*E96</f>
        <v>0</v>
      </c>
    </row>
    <row r="97" spans="1:13" customFormat="1" ht="25.5" customHeight="1">
      <c r="A97" s="6" t="s">
        <v>189</v>
      </c>
      <c r="B97" s="12" t="s">
        <v>190</v>
      </c>
      <c r="C97" s="6" t="s">
        <v>35</v>
      </c>
      <c r="D97" s="10">
        <v>5</v>
      </c>
      <c r="E97" s="113">
        <f>'Prix Unitaire '!E97</f>
        <v>0</v>
      </c>
      <c r="F97" s="9">
        <f t="shared" si="8"/>
        <v>0</v>
      </c>
    </row>
    <row r="98" spans="1:13" customFormat="1" ht="25.5" customHeight="1">
      <c r="A98" s="6" t="s">
        <v>191</v>
      </c>
      <c r="B98" s="12" t="s">
        <v>192</v>
      </c>
      <c r="C98" s="6" t="s">
        <v>35</v>
      </c>
      <c r="D98" s="10">
        <v>12</v>
      </c>
      <c r="E98" s="113">
        <f>'Prix Unitaire '!E98</f>
        <v>0</v>
      </c>
      <c r="F98" s="9">
        <f t="shared" si="8"/>
        <v>0</v>
      </c>
    </row>
    <row r="99" spans="1:13" customFormat="1" ht="20.100000000000001" customHeight="1">
      <c r="A99" s="6" t="s">
        <v>193</v>
      </c>
      <c r="B99" s="123" t="s">
        <v>194</v>
      </c>
      <c r="C99" s="124"/>
      <c r="D99" s="10"/>
      <c r="E99" s="125"/>
      <c r="F99" s="11"/>
    </row>
    <row r="100" spans="1:13" customFormat="1" ht="25.5">
      <c r="A100" s="6" t="s">
        <v>195</v>
      </c>
      <c r="B100" s="12" t="s">
        <v>196</v>
      </c>
      <c r="C100" s="6" t="s">
        <v>67</v>
      </c>
      <c r="D100" s="7">
        <f>3*(30*2+13.5*2)</f>
        <v>261</v>
      </c>
      <c r="E100" s="113">
        <f>'Prix Unitaire '!E100</f>
        <v>0</v>
      </c>
      <c r="F100" s="9">
        <f t="shared" si="3"/>
        <v>0</v>
      </c>
    </row>
    <row r="101" spans="1:13" customFormat="1" ht="15">
      <c r="A101" s="6" t="s">
        <v>197</v>
      </c>
      <c r="B101" s="12" t="s">
        <v>198</v>
      </c>
      <c r="C101" s="6" t="s">
        <v>67</v>
      </c>
      <c r="D101" s="7">
        <f>56.7625+12.696</f>
        <v>69.458500000000001</v>
      </c>
      <c r="E101" s="113">
        <f>'Prix Unitaire '!E101</f>
        <v>0</v>
      </c>
      <c r="F101" s="9">
        <f t="shared" si="3"/>
        <v>0</v>
      </c>
    </row>
    <row r="102" spans="1:13" customFormat="1" ht="15">
      <c r="A102" s="70" t="s">
        <v>199</v>
      </c>
      <c r="B102" s="69" t="s">
        <v>200</v>
      </c>
      <c r="C102" s="91"/>
      <c r="D102" s="91"/>
      <c r="E102" s="114"/>
      <c r="F102" s="85"/>
    </row>
    <row r="103" spans="1:13" customFormat="1" ht="27" customHeight="1">
      <c r="A103" s="6" t="s">
        <v>201</v>
      </c>
      <c r="B103" s="15" t="s">
        <v>202</v>
      </c>
      <c r="C103" s="16" t="s">
        <v>28</v>
      </c>
      <c r="D103" s="17">
        <v>2</v>
      </c>
      <c r="E103" s="108">
        <f>'Prix Unitaire '!E103</f>
        <v>0</v>
      </c>
      <c r="F103" s="9">
        <f t="shared" si="3"/>
        <v>0</v>
      </c>
    </row>
    <row r="104" spans="1:13" customFormat="1" ht="27" customHeight="1">
      <c r="A104" s="50"/>
      <c r="B104" s="46" t="s">
        <v>203</v>
      </c>
      <c r="C104" s="48"/>
      <c r="D104" s="49"/>
      <c r="E104" s="107"/>
      <c r="F104" s="51">
        <f>SUM(F96:F103)</f>
        <v>0</v>
      </c>
    </row>
    <row r="105" spans="1:13" customFormat="1" ht="27" customHeight="1">
      <c r="A105" s="55"/>
      <c r="B105" s="52" t="s">
        <v>205</v>
      </c>
      <c r="C105" s="75"/>
      <c r="D105" s="57"/>
      <c r="E105" s="127"/>
      <c r="F105" s="74">
        <f t="shared" si="3"/>
        <v>0</v>
      </c>
    </row>
    <row r="106" spans="1:13" customFormat="1" ht="44.25" customHeight="1">
      <c r="A106" s="6"/>
      <c r="B106" s="15" t="s">
        <v>207</v>
      </c>
      <c r="C106" s="6" t="s">
        <v>58</v>
      </c>
      <c r="D106" s="10">
        <v>6</v>
      </c>
      <c r="E106" s="126">
        <f>'Prix Unitaire '!E106</f>
        <v>0</v>
      </c>
      <c r="F106" s="9">
        <f t="shared" si="3"/>
        <v>0</v>
      </c>
    </row>
    <row r="107" spans="1:13" customFormat="1" ht="28.5" customHeight="1">
      <c r="A107" s="50"/>
      <c r="B107" s="46" t="s">
        <v>208</v>
      </c>
      <c r="C107" s="48"/>
      <c r="D107" s="49"/>
      <c r="E107" s="107"/>
      <c r="F107" s="51">
        <f>SUM(F106)</f>
        <v>0</v>
      </c>
    </row>
    <row r="108" spans="1:13" customFormat="1" ht="27" customHeight="1">
      <c r="A108" s="161" t="s">
        <v>211</v>
      </c>
      <c r="B108" s="162"/>
      <c r="C108" s="162"/>
      <c r="D108" s="162"/>
      <c r="E108" s="163"/>
      <c r="F108" s="18">
        <f>F38+F52+F67+F70+F75+F82+F88+F92+F107+F104</f>
        <v>0</v>
      </c>
    </row>
    <row r="109" spans="1:13" customFormat="1" ht="15">
      <c r="A109" s="19"/>
      <c r="E109" s="115"/>
    </row>
    <row r="110" spans="1:13" customFormat="1" ht="15">
      <c r="A110" s="19"/>
      <c r="E110" s="115"/>
    </row>
    <row r="111" spans="1:13" s="68" customFormat="1" ht="13.5">
      <c r="A111" s="59"/>
      <c r="B111" s="60"/>
      <c r="C111" s="59"/>
      <c r="D111" s="61"/>
      <c r="E111" s="116"/>
      <c r="F111" s="62"/>
      <c r="G111" s="63"/>
      <c r="H111" s="64"/>
      <c r="I111" s="65"/>
      <c r="J111" s="63"/>
      <c r="K111" s="66"/>
      <c r="L111" s="66"/>
      <c r="M111" s="67"/>
    </row>
    <row r="112" spans="1:13" customFormat="1" ht="59.45" customHeight="1">
      <c r="A112" s="19"/>
      <c r="E112" s="115"/>
    </row>
    <row r="113" spans="1:5" customFormat="1" ht="15">
      <c r="A113" s="19"/>
      <c r="E113" s="115"/>
    </row>
    <row r="114" spans="1:5" customFormat="1" ht="15">
      <c r="A114" s="19"/>
      <c r="E114" s="115"/>
    </row>
    <row r="115" spans="1:5" customFormat="1" ht="15">
      <c r="A115" s="19"/>
      <c r="E115" s="115"/>
    </row>
    <row r="116" spans="1:5" customFormat="1" ht="15">
      <c r="A116" s="19"/>
      <c r="E116" s="115"/>
    </row>
    <row r="117" spans="1:5" customFormat="1" ht="15">
      <c r="A117" s="19"/>
      <c r="E117" s="115"/>
    </row>
    <row r="118" spans="1:5" customFormat="1" ht="15">
      <c r="A118" s="19"/>
      <c r="E118" s="115"/>
    </row>
    <row r="119" spans="1:5" customFormat="1" ht="15">
      <c r="A119" s="19"/>
      <c r="E119" s="115"/>
    </row>
    <row r="120" spans="1:5" customFormat="1" ht="15">
      <c r="A120" s="19"/>
      <c r="E120" s="115"/>
    </row>
    <row r="121" spans="1:5" customFormat="1" ht="15">
      <c r="A121" s="19"/>
      <c r="E121" s="115"/>
    </row>
    <row r="122" spans="1:5" customFormat="1" ht="15">
      <c r="A122" s="19"/>
      <c r="E122" s="115"/>
    </row>
    <row r="123" spans="1:5" customFormat="1" ht="15">
      <c r="A123" s="19"/>
      <c r="E123" s="115"/>
    </row>
    <row r="124" spans="1:5" customFormat="1" ht="15">
      <c r="A124" s="19"/>
      <c r="E124" s="115"/>
    </row>
    <row r="125" spans="1:5" customFormat="1" ht="15">
      <c r="A125" s="19"/>
      <c r="E125" s="115"/>
    </row>
    <row r="126" spans="1:5" customFormat="1" ht="15">
      <c r="A126" s="19"/>
      <c r="E126" s="115"/>
    </row>
    <row r="127" spans="1:5" customFormat="1" ht="15">
      <c r="A127" s="19"/>
      <c r="E127" s="115"/>
    </row>
    <row r="128" spans="1:5" customFormat="1" ht="15">
      <c r="A128" s="19"/>
      <c r="E128" s="115"/>
    </row>
    <row r="129" spans="1:5" customFormat="1" ht="15">
      <c r="A129" s="19"/>
      <c r="E129" s="115"/>
    </row>
    <row r="130" spans="1:5" customFormat="1" ht="15">
      <c r="A130" s="19"/>
      <c r="E130" s="115"/>
    </row>
    <row r="131" spans="1:5" customFormat="1" ht="15">
      <c r="A131" s="19"/>
      <c r="E131" s="115"/>
    </row>
    <row r="132" spans="1:5" customFormat="1" ht="15">
      <c r="A132" s="19"/>
      <c r="E132" s="115"/>
    </row>
    <row r="133" spans="1:5" customFormat="1" ht="15">
      <c r="A133" s="19"/>
      <c r="E133" s="115"/>
    </row>
    <row r="134" spans="1:5" customFormat="1" ht="15">
      <c r="A134" s="19"/>
      <c r="E134" s="115"/>
    </row>
    <row r="135" spans="1:5" customFormat="1" ht="15">
      <c r="A135" s="19"/>
      <c r="E135" s="115"/>
    </row>
    <row r="136" spans="1:5" customFormat="1" ht="15">
      <c r="A136" s="19"/>
      <c r="E136" s="115"/>
    </row>
    <row r="137" spans="1:5" customFormat="1" ht="15">
      <c r="A137" s="19"/>
      <c r="E137" s="115"/>
    </row>
    <row r="138" spans="1:5" customFormat="1" ht="15">
      <c r="A138" s="19"/>
      <c r="E138" s="115"/>
    </row>
    <row r="139" spans="1:5" customFormat="1" ht="15">
      <c r="A139" s="19"/>
      <c r="E139" s="115"/>
    </row>
    <row r="140" spans="1:5" customFormat="1" ht="15">
      <c r="A140" s="19"/>
      <c r="E140" s="115"/>
    </row>
    <row r="141" spans="1:5" customFormat="1" ht="34.5" customHeight="1">
      <c r="A141" s="19"/>
      <c r="E141" s="115"/>
    </row>
    <row r="142" spans="1:5" customFormat="1" ht="24.95" customHeight="1">
      <c r="A142" s="19"/>
      <c r="E142" s="115"/>
    </row>
    <row r="143" spans="1:5" customFormat="1" ht="15">
      <c r="A143" s="19"/>
      <c r="E143" s="115"/>
    </row>
    <row r="144" spans="1:5" customFormat="1" ht="15">
      <c r="A144" s="19"/>
      <c r="E144" s="115"/>
    </row>
    <row r="145" spans="1:6" customFormat="1" ht="46.5" customHeight="1">
      <c r="A145" s="19"/>
      <c r="E145" s="115"/>
    </row>
    <row r="146" spans="1:6" customFormat="1" ht="15">
      <c r="A146" s="19"/>
      <c r="E146" s="115"/>
    </row>
    <row r="147" spans="1:6" customFormat="1" ht="15">
      <c r="A147" s="19"/>
      <c r="E147" s="115"/>
    </row>
    <row r="148" spans="1:6" customFormat="1" ht="15">
      <c r="A148" s="19"/>
      <c r="E148" s="115"/>
    </row>
    <row r="149" spans="1:6" customFormat="1" ht="15">
      <c r="A149" s="19"/>
      <c r="E149" s="115"/>
    </row>
    <row r="150" spans="1:6" customFormat="1" ht="15">
      <c r="A150" s="19"/>
      <c r="E150" s="115"/>
    </row>
    <row r="151" spans="1:6" customFormat="1" ht="15">
      <c r="A151" s="19"/>
      <c r="E151" s="115"/>
    </row>
    <row r="152" spans="1:6" customFormat="1" ht="15">
      <c r="A152" s="19"/>
      <c r="E152" s="115"/>
    </row>
    <row r="153" spans="1:6" customFormat="1" ht="15">
      <c r="A153" s="19"/>
      <c r="E153" s="115"/>
    </row>
    <row r="154" spans="1:6" customFormat="1" ht="15">
      <c r="A154" s="19"/>
      <c r="E154" s="115"/>
    </row>
    <row r="155" spans="1:6" customFormat="1" ht="52.5" customHeight="1">
      <c r="A155" s="19"/>
      <c r="E155" s="115"/>
    </row>
    <row r="156" spans="1:6" customFormat="1" ht="21.6" customHeight="1">
      <c r="A156" s="19"/>
      <c r="E156" s="115"/>
    </row>
    <row r="157" spans="1:6" customFormat="1" ht="35.450000000000003" customHeight="1">
      <c r="A157" s="19"/>
      <c r="E157" s="115"/>
    </row>
    <row r="158" spans="1:6">
      <c r="A158" s="96"/>
      <c r="B158" s="1"/>
      <c r="C158" s="1"/>
      <c r="D158" s="1"/>
      <c r="E158" s="117"/>
      <c r="F158" s="1"/>
    </row>
  </sheetData>
  <mergeCells count="10">
    <mergeCell ref="A8:A10"/>
    <mergeCell ref="B8:B10"/>
    <mergeCell ref="C8:C10"/>
    <mergeCell ref="A108:E108"/>
    <mergeCell ref="A1:F2"/>
    <mergeCell ref="C6:E6"/>
    <mergeCell ref="D8:D10"/>
    <mergeCell ref="E8:E10"/>
    <mergeCell ref="F8:F10"/>
    <mergeCell ref="A6:B6"/>
  </mergeCells>
  <phoneticPr fontId="14" type="noConversion"/>
  <pageMargins left="0.51181102362204722" right="0.55118110236220474" top="0.47244094488188981" bottom="0.74803149606299213" header="0.31496062992125984" footer="0.31496062992125984"/>
  <pageSetup paperSize="9" fitToHeight="0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70994B04CDDD8440925AF2F5FBCC0D06" ma:contentTypeVersion="29" ma:contentTypeDescription="Create a new document." ma:contentTypeScope="" ma:versionID="8aa1ed84c11cea4da8d976fbf158d74f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064aeada-8da7-44e7-bb75-e6940dba0647" xmlns:ns4="http://schemas.microsoft.com/sharepoint/v4" xmlns:ns5="1af951a0-ea8c-42bc-a031-f98961b170c7" targetNamespace="http://schemas.microsoft.com/office/2006/metadata/properties" ma:root="true" ma:fieldsID="9a6250028a3d3155ff9131f79d5ec327" ns1:_="" ns2:_="" ns3:_="" ns4:_="" ns5:_="">
    <xsd:import namespace="http://schemas.microsoft.com/sharepoint/v3"/>
    <xsd:import namespace="ca283e0b-db31-4043-a2ef-b80661bf084a"/>
    <xsd:import namespace="064aeada-8da7-44e7-bb75-e6940dba0647"/>
    <xsd:import namespace="http://schemas.microsoft.com/sharepoint/v4"/>
    <xsd:import namespace="1af951a0-ea8c-42bc-a031-f98961b170c7"/>
    <xsd:element name="properties">
      <xsd:complexType>
        <xsd:sequence>
          <xsd:element name="documentManagement">
            <xsd:complexType>
              <xsd:all>
                <xsd:element ref="ns2:ContentLanguage" minOccurs="0"/>
                <xsd:element ref="ns2:ContentStatus" minOccurs="0"/>
                <xsd:element ref="ns3:h6a71f3e574e4344bc34f3fc9dd20054" minOccurs="0"/>
                <xsd:element ref="ns3:_dlc_DocId" minOccurs="0"/>
                <xsd:element ref="ns3:_dlc_DocIdUrl" minOccurs="0"/>
                <xsd:element ref="ns3:ga975397408f43e4b84ec8e5a598e523" minOccurs="0"/>
                <xsd:element ref="ns3:_dlc_DocIdPersistId" minOccurs="0"/>
                <xsd:element ref="ns3:mda26ace941f4791a7314a339fee829c" minOccurs="0"/>
                <xsd:element ref="ns3:j169e817e0ee4eb8974e6fc4a2762909" minOccurs="0"/>
                <xsd:element ref="ns3:TaxCatchAll" minOccurs="0"/>
                <xsd:element ref="ns3:j048a4f9aaad4a8990a1d5e5f53cb451" minOccurs="0"/>
                <xsd:element ref="ns3:TaxCatchAllLabel" minOccurs="0"/>
                <xsd:element ref="ns3:TaxKeywordTaxHTField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3:SharedWithUsers" minOccurs="0"/>
                <xsd:element ref="ns3:SharedWithDetails" minOccurs="0"/>
                <xsd:element ref="ns5:MediaServiceMetadata" minOccurs="0"/>
                <xsd:element ref="ns5:MediaServiceFastMetadata" minOccurs="0"/>
                <xsd:element ref="ns5:lcf76f155ced4ddcb4097134ff3c332f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earchPropertie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ContentLanguage" ma:index="3" nillable="true" ma:displayName="Content Language *" ma:default="Frenc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ContentStatus" ma:index="11" nillable="true" ma:displayName="Content Status" ma:default="­" ma:description="Optional column to indicate document status: draft, final or no status." ma:format="RadioButtons" ma:internalName="ContentStatus">
      <xsd:simpleType>
        <xsd:restriction base="dms:Choice">
          <xsd:enumeration value="­"/>
          <xsd:enumeration value="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ada-8da7-44e7-bb75-e6940dba0647" elementFormDefault="qualified">
    <xsd:import namespace="http://schemas.microsoft.com/office/2006/documentManagement/types"/>
    <xsd:import namespace="http://schemas.microsoft.com/office/infopath/2007/PartnerControls"/>
    <xsd:element name="h6a71f3e574e4344bc34f3fc9dd20054" ma:index="15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a975397408f43e4b84ec8e5a598e523" ma:index="18" nillable="true" ma:taxonomy="true" ma:internalName="ga975397408f43e4b84ec8e5a598e523" ma:taxonomyFieldName="OfficeDivision" ma:displayName="Office/Division *" ma:default="5;#Cote D'Ivoire-2250|76ad704d-6972-4c8a-96ef-433dbae90ccd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da26ace941f4791a7314a339fee829c" ma:index="20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169e817e0ee4eb8974e6fc4a2762909" ma:index="21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8d3cc934-cefa-4d14-a876-917d8c103f26}" ma:internalName="TaxCatchAll" ma:showField="CatchAllData" ma:web="064aeada-8da7-44e7-bb75-e6940dba0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048a4f9aaad4a8990a1d5e5f53cb451" ma:index="23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8d3cc934-cefa-4d14-a876-917d8c103f26}" ma:internalName="TaxCatchAllLabel" ma:readOnly="true" ma:showField="CatchAllDataLabel" ma:web="064aeada-8da7-44e7-bb75-e6940dba0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951a0-ea8c-42bc-a031-f98961b1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6a71f3e574e4344bc34f3fc9dd20054 xmlns="064aeada-8da7-44e7-bb75-e6940dba0647">
      <Terms xmlns="http://schemas.microsoft.com/office/infopath/2007/PartnerControls"/>
    </h6a71f3e574e4344bc34f3fc9dd20054>
    <j169e817e0ee4eb8974e6fc4a2762909 xmlns="064aeada-8da7-44e7-bb75-e6940dba0647">
      <Terms xmlns="http://schemas.microsoft.com/office/infopath/2007/PartnerControls"/>
    </j169e817e0ee4eb8974e6fc4a2762909>
    <ContentStatus xmlns="ca283e0b-db31-4043-a2ef-b80661bf084a">­</ContentStatus>
    <mda26ace941f4791a7314a339fee829c xmlns="064aeada-8da7-44e7-bb75-e6940dba0647">
      <Terms xmlns="http://schemas.microsoft.com/office/infopath/2007/PartnerControls"/>
    </mda26ace941f4791a7314a339fee829c>
    <IconOverlay xmlns="http://schemas.microsoft.com/sharepoint/v4" xsi:nil="true"/>
    <TaxKeywordTaxHTField xmlns="064aeada-8da7-44e7-bb75-e6940dba0647">
      <Terms xmlns="http://schemas.microsoft.com/office/infopath/2007/PartnerControls"/>
    </TaxKeywordTaxHTField>
    <ContentLanguage xmlns="ca283e0b-db31-4043-a2ef-b80661bf084a">French</ContentLanguage>
    <ga975397408f43e4b84ec8e5a598e523 xmlns="064aeada-8da7-44e7-bb75-e6940dba06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Cote D'Ivoire-2250</TermName>
          <TermId xmlns="http://schemas.microsoft.com/office/infopath/2007/PartnerControls">76ad704d-6972-4c8a-96ef-433dbae90ccd</TermId>
        </TermInfo>
      </Terms>
    </ga975397408f43e4b84ec8e5a598e523>
    <TaxCatchAll xmlns="064aeada-8da7-44e7-bb75-e6940dba0647">
      <Value>5</Value>
    </TaxCatchAll>
    <j048a4f9aaad4a8990a1d5e5f53cb451 xmlns="064aeada-8da7-44e7-bb75-e6940dba0647">
      <Terms xmlns="http://schemas.microsoft.com/office/infopath/2007/PartnerControls"/>
    </j048a4f9aaad4a8990a1d5e5f53cb451>
    <lcf76f155ced4ddcb4097134ff3c332f xmlns="1af951a0-ea8c-42bc-a031-f98961b170c7">
      <Terms xmlns="http://schemas.microsoft.com/office/infopath/2007/PartnerControls"/>
    </lcf76f155ced4ddcb4097134ff3c332f>
    <_dlc_DocId xmlns="064aeada-8da7-44e7-bb75-e6940dba0647">YPVM4UU4UTX3-1630344845-10265</_dlc_DocId>
    <_dlc_DocIdUrl xmlns="064aeada-8da7-44e7-bb75-e6940dba0647">
      <Url>https://unicef.sharepoint.com/teams/CIV-Construction/_layouts/15/DocIdRedir.aspx?ID=YPVM4UU4UTX3-1630344845-10265</Url>
      <Description>YPVM4UU4UTX3-1630344845-10265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63299-034D-4B5E-B320-7661E7BF27B2}"/>
</file>

<file path=customXml/itemProps2.xml><?xml version="1.0" encoding="utf-8"?>
<ds:datastoreItem xmlns:ds="http://schemas.openxmlformats.org/officeDocument/2006/customXml" ds:itemID="{5B02BC78-F8AC-41F5-BB89-AABA895A63A2}"/>
</file>

<file path=customXml/itemProps3.xml><?xml version="1.0" encoding="utf-8"?>
<ds:datastoreItem xmlns:ds="http://schemas.openxmlformats.org/officeDocument/2006/customXml" ds:itemID="{1FA85C47-2480-44A3-8820-A7765B6C1C8C}"/>
</file>

<file path=customXml/itemProps4.xml><?xml version="1.0" encoding="utf-8"?>
<ds:datastoreItem xmlns:ds="http://schemas.openxmlformats.org/officeDocument/2006/customXml" ds:itemID="{A9C2043E-FAD9-4AC1-A61F-3689059CE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Amina Mamane Sanoussi</cp:lastModifiedBy>
  <cp:revision/>
  <dcterms:created xsi:type="dcterms:W3CDTF">2022-10-10T08:54:31Z</dcterms:created>
  <dcterms:modified xsi:type="dcterms:W3CDTF">2026-01-27T12:39:48Z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0x0101009BA85F8052A6DA4FA3E31FF9F74C69700070994B04CDDD8440925AF2F5FBCC0D06</vt:lpwstr>
  </property>
  <property fmtid="{D5CDD505-2E9C-101B-9397-08002B2CF9AE}" pid="3" name="OfficeDivision">
    <vt:lpwstr>5;#Cote D'Ivoire-2250|76ad704d-6972-4c8a-96ef-433dbae90ccd</vt:lpwstr>
  </property>
  <property fmtid="{D5CDD505-2E9C-101B-9397-08002B2CF9AE}" pid="4" name="_dlc_DocIdItemGuid">
    <vt:lpwstr>2990da07-d961-4735-90ab-2c90cf530e85</vt:lpwstr>
  </property>
  <property fmtid="{D5CDD505-2E9C-101B-9397-08002B2CF9AE}" pid="5" name="SystemDTAC">
    <vt:lpwstr/>
  </property>
  <property fmtid="{D5CDD505-2E9C-101B-9397-08002B2CF9AE}" pid="6" name="TaxKeyword">
    <vt:lpwstr/>
  </property>
  <property fmtid="{D5CDD505-2E9C-101B-9397-08002B2CF9AE}" pid="7" name="Topic">
    <vt:lpwstr/>
  </property>
  <property fmtid="{D5CDD505-2E9C-101B-9397-08002B2CF9AE}" pid="8" name="MediaServiceImageTags">
    <vt:lpwstr/>
  </property>
  <property fmtid="{D5CDD505-2E9C-101B-9397-08002B2CF9AE}" pid="9" name="CriticalForLongTermRetention">
    <vt:lpwstr/>
  </property>
  <property fmtid="{D5CDD505-2E9C-101B-9397-08002B2CF9AE}" pid="10" name="DocumentType">
    <vt:lpwstr/>
  </property>
</Properties>
</file>